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485" yWindow="-240" windowWidth="13395" windowHeight="11850" tabRatio="778"/>
  </bookViews>
  <sheets>
    <sheet name="Wealth_CRI" sheetId="36" r:id="rId1"/>
    <sheet name="Graphs" sheetId="34" r:id="rId2"/>
  </sheets>
  <calcPr calcId="125725"/>
</workbook>
</file>

<file path=xl/calcChain.xml><?xml version="1.0" encoding="utf-8"?>
<calcChain xmlns="http://schemas.openxmlformats.org/spreadsheetml/2006/main">
  <c r="D19" i="36"/>
  <c r="D23"/>
  <c r="E41"/>
  <c r="F41"/>
  <c r="G41"/>
  <c r="H41"/>
  <c r="I41"/>
  <c r="J41"/>
  <c r="K41"/>
  <c r="L41"/>
  <c r="M41"/>
  <c r="N41"/>
  <c r="O41"/>
  <c r="P41"/>
  <c r="Q41"/>
  <c r="R41"/>
  <c r="S41"/>
  <c r="T41"/>
  <c r="U41"/>
  <c r="V41"/>
  <c r="W41"/>
  <c r="X41"/>
  <c r="D41"/>
  <c r="E13"/>
  <c r="F13"/>
  <c r="F45" s="1"/>
  <c r="G13"/>
  <c r="G45" s="1"/>
  <c r="H13"/>
  <c r="I13"/>
  <c r="I45" s="1"/>
  <c r="J13"/>
  <c r="K13"/>
  <c r="K45" s="1"/>
  <c r="L13"/>
  <c r="L45" s="1"/>
  <c r="M13"/>
  <c r="N13"/>
  <c r="N45" s="1"/>
  <c r="O13"/>
  <c r="O45" s="1"/>
  <c r="P13"/>
  <c r="Q13"/>
  <c r="Q45" s="1"/>
  <c r="R13"/>
  <c r="R45" s="1"/>
  <c r="S13"/>
  <c r="S45" s="1"/>
  <c r="T13"/>
  <c r="T45" s="1"/>
  <c r="U13"/>
  <c r="V13"/>
  <c r="V45" s="1"/>
  <c r="W13"/>
  <c r="W45" s="1"/>
  <c r="X13"/>
  <c r="X45" s="1"/>
  <c r="E16"/>
  <c r="F16"/>
  <c r="G16"/>
  <c r="H16"/>
  <c r="I16"/>
  <c r="J16"/>
  <c r="K16"/>
  <c r="L16"/>
  <c r="M16"/>
  <c r="N16"/>
  <c r="O16"/>
  <c r="P16"/>
  <c r="Q16"/>
  <c r="R16"/>
  <c r="S16"/>
  <c r="T16"/>
  <c r="U16"/>
  <c r="V16"/>
  <c r="W16"/>
  <c r="X16"/>
  <c r="E19"/>
  <c r="F19"/>
  <c r="G19"/>
  <c r="H19"/>
  <c r="I19"/>
  <c r="J19"/>
  <c r="K19"/>
  <c r="L19"/>
  <c r="M19"/>
  <c r="N19"/>
  <c r="O19"/>
  <c r="P19"/>
  <c r="Q19"/>
  <c r="R19"/>
  <c r="S19"/>
  <c r="T19"/>
  <c r="U19"/>
  <c r="V19"/>
  <c r="W19"/>
  <c r="X19"/>
  <c r="E23"/>
  <c r="E12" s="1"/>
  <c r="F23"/>
  <c r="G23"/>
  <c r="G12" s="1"/>
  <c r="H23"/>
  <c r="H12" s="1"/>
  <c r="I23"/>
  <c r="I12" s="1"/>
  <c r="J23"/>
  <c r="J12" s="1"/>
  <c r="K23"/>
  <c r="K12" s="1"/>
  <c r="L23"/>
  <c r="L12" s="1"/>
  <c r="M23"/>
  <c r="M12" s="1"/>
  <c r="N23"/>
  <c r="O23"/>
  <c r="O12" s="1"/>
  <c r="P23"/>
  <c r="P12" s="1"/>
  <c r="Q23"/>
  <c r="Q12" s="1"/>
  <c r="R23"/>
  <c r="R12" s="1"/>
  <c r="S23"/>
  <c r="S12" s="1"/>
  <c r="T23"/>
  <c r="T12" s="1"/>
  <c r="U23"/>
  <c r="U12" s="1"/>
  <c r="V23"/>
  <c r="W23"/>
  <c r="W12" s="1"/>
  <c r="X23"/>
  <c r="X12" s="1"/>
  <c r="D16"/>
  <c r="D13"/>
  <c r="D45" s="1"/>
  <c r="X50"/>
  <c r="W50"/>
  <c r="V50"/>
  <c r="U50"/>
  <c r="T50"/>
  <c r="S50"/>
  <c r="R50"/>
  <c r="Q50"/>
  <c r="P50"/>
  <c r="O50"/>
  <c r="N50"/>
  <c r="M50"/>
  <c r="L50"/>
  <c r="K50"/>
  <c r="J50"/>
  <c r="I50"/>
  <c r="H50"/>
  <c r="G50"/>
  <c r="F50"/>
  <c r="E50"/>
  <c r="D50"/>
  <c r="X40"/>
  <c r="W40"/>
  <c r="V40"/>
  <c r="U40"/>
  <c r="T40"/>
  <c r="S40"/>
  <c r="R40"/>
  <c r="Q40"/>
  <c r="P40"/>
  <c r="O40"/>
  <c r="N40"/>
  <c r="M40"/>
  <c r="L40"/>
  <c r="K40"/>
  <c r="J40"/>
  <c r="I40"/>
  <c r="H40"/>
  <c r="G40"/>
  <c r="F40"/>
  <c r="E40"/>
  <c r="D40"/>
  <c r="D54" s="1"/>
  <c r="E55" l="1"/>
  <c r="I55"/>
  <c r="M55"/>
  <c r="Q55"/>
  <c r="D12"/>
  <c r="D11"/>
  <c r="D10"/>
  <c r="D72" s="1"/>
  <c r="U55"/>
  <c r="M48"/>
  <c r="P54"/>
  <c r="X54"/>
  <c r="U10"/>
  <c r="U7" s="1"/>
  <c r="Q10"/>
  <c r="Q7" s="1"/>
  <c r="M10"/>
  <c r="M7" s="1"/>
  <c r="E10"/>
  <c r="E7" s="1"/>
  <c r="N10"/>
  <c r="N7" s="1"/>
  <c r="J11"/>
  <c r="E45"/>
  <c r="M45"/>
  <c r="U45"/>
  <c r="I48"/>
  <c r="W10"/>
  <c r="W7" s="1"/>
  <c r="S11"/>
  <c r="G11"/>
  <c r="H54"/>
  <c r="I10"/>
  <c r="I7" s="1"/>
  <c r="U48"/>
  <c r="E48"/>
  <c r="Q48"/>
  <c r="E54"/>
  <c r="I54"/>
  <c r="M54"/>
  <c r="Q54"/>
  <c r="U54"/>
  <c r="W55"/>
  <c r="X10"/>
  <c r="X7" s="1"/>
  <c r="T10"/>
  <c r="T7" s="1"/>
  <c r="P10"/>
  <c r="P7" s="1"/>
  <c r="L10"/>
  <c r="L7" s="1"/>
  <c r="H10"/>
  <c r="H7" s="1"/>
  <c r="V12"/>
  <c r="N12"/>
  <c r="F12"/>
  <c r="R11"/>
  <c r="N11"/>
  <c r="F11"/>
  <c r="V10"/>
  <c r="V7" s="1"/>
  <c r="R10"/>
  <c r="R7" s="1"/>
  <c r="J10"/>
  <c r="J7" s="1"/>
  <c r="F10"/>
  <c r="F7" s="1"/>
  <c r="W11"/>
  <c r="O11"/>
  <c r="K11"/>
  <c r="S10"/>
  <c r="S7" s="1"/>
  <c r="O10"/>
  <c r="O7" s="1"/>
  <c r="K10"/>
  <c r="K7" s="1"/>
  <c r="G10"/>
  <c r="G7" s="1"/>
  <c r="J45"/>
  <c r="T54"/>
  <c r="X55"/>
  <c r="U11"/>
  <c r="Q11"/>
  <c r="M11"/>
  <c r="I11"/>
  <c r="E11"/>
  <c r="L55"/>
  <c r="V11"/>
  <c r="L54"/>
  <c r="H55"/>
  <c r="X11"/>
  <c r="T11"/>
  <c r="P11"/>
  <c r="L11"/>
  <c r="H11"/>
  <c r="H45"/>
  <c r="P55"/>
  <c r="P45"/>
  <c r="D55"/>
  <c r="T55"/>
  <c r="H48"/>
  <c r="L48"/>
  <c r="T48"/>
  <c r="G48"/>
  <c r="K48"/>
  <c r="S48"/>
  <c r="G55"/>
  <c r="O55"/>
  <c r="S55"/>
  <c r="F48"/>
  <c r="J48"/>
  <c r="N48"/>
  <c r="R48"/>
  <c r="V48"/>
  <c r="G54"/>
  <c r="K54"/>
  <c r="O54"/>
  <c r="S54"/>
  <c r="W54"/>
  <c r="F55"/>
  <c r="J55"/>
  <c r="N55"/>
  <c r="R55"/>
  <c r="V55"/>
  <c r="D48"/>
  <c r="P48"/>
  <c r="X48"/>
  <c r="O48"/>
  <c r="W48"/>
  <c r="K55"/>
  <c r="F54"/>
  <c r="J54"/>
  <c r="N54"/>
  <c r="R54"/>
  <c r="V54"/>
  <c r="D74" l="1"/>
  <c r="D75"/>
  <c r="D73"/>
  <c r="D46"/>
  <c r="D60" s="1"/>
  <c r="R46"/>
  <c r="J46"/>
  <c r="T47"/>
  <c r="T44"/>
  <c r="L47"/>
  <c r="L44"/>
  <c r="D47"/>
  <c r="D61" s="1"/>
  <c r="D44"/>
  <c r="S46"/>
  <c r="K46"/>
  <c r="U44"/>
  <c r="U47"/>
  <c r="M44"/>
  <c r="M47"/>
  <c r="E44"/>
  <c r="E47"/>
  <c r="T46"/>
  <c r="E46"/>
  <c r="U46"/>
  <c r="Q46"/>
  <c r="M46"/>
  <c r="I46"/>
  <c r="W47"/>
  <c r="W44"/>
  <c r="S47"/>
  <c r="S44"/>
  <c r="O47"/>
  <c r="O44"/>
  <c r="K47"/>
  <c r="K44"/>
  <c r="G47"/>
  <c r="G44"/>
  <c r="X47"/>
  <c r="X44"/>
  <c r="V46"/>
  <c r="N46"/>
  <c r="F46"/>
  <c r="P47"/>
  <c r="P44"/>
  <c r="H47"/>
  <c r="H44"/>
  <c r="W46"/>
  <c r="O46"/>
  <c r="G46"/>
  <c r="Q47"/>
  <c r="Q44"/>
  <c r="I47"/>
  <c r="I44"/>
  <c r="X46"/>
  <c r="P46"/>
  <c r="L46"/>
  <c r="H46"/>
  <c r="V44"/>
  <c r="V47"/>
  <c r="R47"/>
  <c r="R44"/>
  <c r="N44"/>
  <c r="N47"/>
  <c r="J47"/>
  <c r="J44"/>
  <c r="F44"/>
  <c r="F47"/>
  <c r="D64"/>
  <c r="E64"/>
  <c r="N64"/>
  <c r="V64"/>
  <c r="T64"/>
  <c r="M64"/>
  <c r="R64"/>
  <c r="O64"/>
  <c r="F64"/>
  <c r="X64"/>
  <c r="Q64"/>
  <c r="K64"/>
  <c r="G64"/>
  <c r="H64"/>
  <c r="U64"/>
  <c r="P64"/>
  <c r="S64"/>
  <c r="L64"/>
  <c r="W64"/>
  <c r="I64"/>
  <c r="J64"/>
  <c r="D62"/>
  <c r="P42" l="1"/>
  <c r="P75"/>
  <c r="G75"/>
  <c r="G42"/>
  <c r="N42"/>
  <c r="N75"/>
  <c r="I42"/>
  <c r="I75"/>
  <c r="E42"/>
  <c r="E75"/>
  <c r="S75"/>
  <c r="S42"/>
  <c r="D42"/>
  <c r="D56" s="1"/>
  <c r="H42"/>
  <c r="H75"/>
  <c r="W75"/>
  <c r="W42"/>
  <c r="Q42"/>
  <c r="Q75"/>
  <c r="J75"/>
  <c r="J42"/>
  <c r="K75"/>
  <c r="K42"/>
  <c r="L42"/>
  <c r="L75"/>
  <c r="X42"/>
  <c r="X75"/>
  <c r="O75"/>
  <c r="O42"/>
  <c r="F75"/>
  <c r="F42"/>
  <c r="V75"/>
  <c r="V42"/>
  <c r="M42"/>
  <c r="M75"/>
  <c r="U42"/>
  <c r="U75"/>
  <c r="T42"/>
  <c r="T75"/>
  <c r="R75"/>
  <c r="R42"/>
  <c r="M60"/>
  <c r="P60"/>
  <c r="J61"/>
  <c r="Q61"/>
  <c r="X61"/>
  <c r="H61"/>
  <c r="P61"/>
  <c r="U60"/>
  <c r="X60"/>
  <c r="G61"/>
  <c r="O61"/>
  <c r="E61"/>
  <c r="S62"/>
  <c r="R61"/>
  <c r="W61"/>
  <c r="U61"/>
  <c r="H60"/>
  <c r="H58"/>
  <c r="T58"/>
  <c r="G58"/>
  <c r="E58"/>
  <c r="M58"/>
  <c r="N58"/>
  <c r="R58"/>
  <c r="J62"/>
  <c r="H62"/>
  <c r="S60"/>
  <c r="X62"/>
  <c r="K62"/>
  <c r="F60"/>
  <c r="N60"/>
  <c r="E62"/>
  <c r="M62"/>
  <c r="U62"/>
  <c r="T62"/>
  <c r="O60"/>
  <c r="K61"/>
  <c r="S61"/>
  <c r="I60"/>
  <c r="Q60"/>
  <c r="G62"/>
  <c r="F61"/>
  <c r="N61"/>
  <c r="V61"/>
  <c r="L60"/>
  <c r="T60"/>
  <c r="P58"/>
  <c r="Q58"/>
  <c r="F58"/>
  <c r="K58"/>
  <c r="X58"/>
  <c r="D58"/>
  <c r="W58"/>
  <c r="I58"/>
  <c r="L58"/>
  <c r="V58"/>
  <c r="U58"/>
  <c r="S58"/>
  <c r="J58"/>
  <c r="O58"/>
  <c r="R62"/>
  <c r="F62"/>
  <c r="N62"/>
  <c r="V62"/>
  <c r="E60"/>
  <c r="P62"/>
  <c r="M61"/>
  <c r="K60"/>
  <c r="O62"/>
  <c r="W62"/>
  <c r="L61"/>
  <c r="T61"/>
  <c r="J60"/>
  <c r="R60"/>
  <c r="I62"/>
  <c r="Q62"/>
  <c r="L62"/>
  <c r="I61"/>
  <c r="G60"/>
  <c r="W60"/>
  <c r="V60"/>
  <c r="L56" l="1"/>
  <c r="I56"/>
  <c r="F56"/>
  <c r="K56"/>
  <c r="E56"/>
  <c r="N56"/>
  <c r="P56"/>
  <c r="U56"/>
  <c r="R56"/>
  <c r="V56"/>
  <c r="O56"/>
  <c r="J56"/>
  <c r="W56"/>
  <c r="T56"/>
  <c r="M56"/>
  <c r="X56"/>
  <c r="Q56"/>
  <c r="H56"/>
  <c r="S56"/>
  <c r="G56"/>
  <c r="U74" l="1"/>
  <c r="U73"/>
  <c r="Q74"/>
  <c r="Q73"/>
  <c r="M74"/>
  <c r="M73"/>
  <c r="I74"/>
  <c r="I73"/>
  <c r="E73"/>
  <c r="E74"/>
  <c r="R72"/>
  <c r="N72"/>
  <c r="J72"/>
  <c r="U39"/>
  <c r="Q39"/>
  <c r="M68"/>
  <c r="M39"/>
  <c r="I39"/>
  <c r="E39"/>
  <c r="S72"/>
  <c r="O72"/>
  <c r="K72"/>
  <c r="U72"/>
  <c r="Q72"/>
  <c r="M72"/>
  <c r="I72"/>
  <c r="E72"/>
  <c r="G74"/>
  <c r="G73"/>
  <c r="K74"/>
  <c r="K73"/>
  <c r="O74"/>
  <c r="O73"/>
  <c r="S74"/>
  <c r="S73"/>
  <c r="W69"/>
  <c r="W74"/>
  <c r="W73"/>
  <c r="V74"/>
  <c r="V73"/>
  <c r="R74"/>
  <c r="R69"/>
  <c r="R73"/>
  <c r="N74"/>
  <c r="N73"/>
  <c r="J74"/>
  <c r="J73"/>
  <c r="F74"/>
  <c r="F73"/>
  <c r="V67"/>
  <c r="V39"/>
  <c r="R68"/>
  <c r="R39"/>
  <c r="N39"/>
  <c r="J67"/>
  <c r="J68"/>
  <c r="J39"/>
  <c r="F68"/>
  <c r="F39"/>
  <c r="T72"/>
  <c r="L72"/>
  <c r="H72"/>
  <c r="P72"/>
  <c r="W67"/>
  <c r="W39"/>
  <c r="S68"/>
  <c r="S39"/>
  <c r="O39"/>
  <c r="K68"/>
  <c r="K39"/>
  <c r="G39"/>
  <c r="X73"/>
  <c r="X74"/>
  <c r="T73"/>
  <c r="T74"/>
  <c r="P73"/>
  <c r="P74"/>
  <c r="L74"/>
  <c r="L73"/>
  <c r="H74"/>
  <c r="H73"/>
  <c r="X68"/>
  <c r="X67"/>
  <c r="X39"/>
  <c r="X72"/>
  <c r="T39"/>
  <c r="P39"/>
  <c r="L39"/>
  <c r="H39"/>
  <c r="G59"/>
  <c r="D59"/>
  <c r="W59"/>
  <c r="S59"/>
  <c r="U59"/>
  <c r="M59"/>
  <c r="R59"/>
  <c r="F72"/>
  <c r="K59"/>
  <c r="F43"/>
  <c r="M43"/>
  <c r="G72"/>
  <c r="S43"/>
  <c r="J59"/>
  <c r="P59"/>
  <c r="O59"/>
  <c r="V59"/>
  <c r="C75"/>
  <c r="J43"/>
  <c r="K43"/>
  <c r="W72"/>
  <c r="T59"/>
  <c r="P43"/>
  <c r="V72"/>
  <c r="V43"/>
  <c r="T43"/>
  <c r="I43"/>
  <c r="O43"/>
  <c r="G43"/>
  <c r="L59"/>
  <c r="H59"/>
  <c r="X59"/>
  <c r="N59"/>
  <c r="Q59"/>
  <c r="I59"/>
  <c r="F59"/>
  <c r="U43"/>
  <c r="N43"/>
  <c r="Q43"/>
  <c r="D43"/>
  <c r="E59"/>
  <c r="E43"/>
  <c r="W43"/>
  <c r="H43"/>
  <c r="X43"/>
  <c r="L43"/>
  <c r="R43"/>
  <c r="D7"/>
  <c r="D39" l="1"/>
  <c r="D53" s="1"/>
  <c r="D67"/>
  <c r="C72"/>
  <c r="C73"/>
  <c r="C74"/>
  <c r="X57"/>
  <c r="Q57"/>
  <c r="O57"/>
  <c r="P57"/>
  <c r="L57"/>
  <c r="U57"/>
  <c r="J57"/>
  <c r="H57"/>
  <c r="M57"/>
  <c r="G69"/>
  <c r="G57"/>
  <c r="D69"/>
  <c r="L69"/>
  <c r="D68"/>
  <c r="P69"/>
  <c r="E57"/>
  <c r="T57"/>
  <c r="K57"/>
  <c r="P68"/>
  <c r="T67"/>
  <c r="T68"/>
  <c r="X69"/>
  <c r="G67"/>
  <c r="Q67"/>
  <c r="N57"/>
  <c r="F57"/>
  <c r="L68"/>
  <c r="G68"/>
  <c r="S67"/>
  <c r="J69"/>
  <c r="M69"/>
  <c r="O53"/>
  <c r="V57"/>
  <c r="O69"/>
  <c r="W57"/>
  <c r="S57"/>
  <c r="O67"/>
  <c r="R67"/>
  <c r="I67"/>
  <c r="U69"/>
  <c r="D57"/>
  <c r="H67"/>
  <c r="L67"/>
  <c r="P67"/>
  <c r="K67"/>
  <c r="O68"/>
  <c r="F67"/>
  <c r="N68"/>
  <c r="N67"/>
  <c r="V68"/>
  <c r="F69"/>
  <c r="N69"/>
  <c r="V69"/>
  <c r="S69"/>
  <c r="K69"/>
  <c r="U67"/>
  <c r="I57"/>
  <c r="H69"/>
  <c r="E68"/>
  <c r="U68"/>
  <c r="E69"/>
  <c r="R57"/>
  <c r="H68"/>
  <c r="T69"/>
  <c r="W68"/>
  <c r="E67"/>
  <c r="I68"/>
  <c r="M67"/>
  <c r="Q68"/>
  <c r="I69"/>
  <c r="Q69"/>
  <c r="S53" l="1"/>
  <c r="R53"/>
  <c r="M53"/>
  <c r="K53"/>
  <c r="N53"/>
  <c r="Q53"/>
  <c r="T53"/>
  <c r="I53"/>
  <c r="W53"/>
  <c r="F53"/>
  <c r="P53"/>
  <c r="E53"/>
  <c r="X53"/>
  <c r="U53"/>
  <c r="V53"/>
  <c r="G53"/>
  <c r="H53"/>
  <c r="J53"/>
  <c r="L53"/>
  <c r="C67"/>
  <c r="C69"/>
  <c r="C68"/>
</calcChain>
</file>

<file path=xl/sharedStrings.xml><?xml version="1.0" encoding="utf-8"?>
<sst xmlns="http://schemas.openxmlformats.org/spreadsheetml/2006/main" count="95" uniqueCount="65">
  <si>
    <t xml:space="preserve">Country </t>
  </si>
  <si>
    <t>UN country code</t>
  </si>
  <si>
    <t>Environmental Asset  Code</t>
  </si>
  <si>
    <t>Description of Environmental Assets</t>
  </si>
  <si>
    <t>Unit</t>
  </si>
  <si>
    <t xml:space="preserve">Produced Capital </t>
  </si>
  <si>
    <t xml:space="preserve">Pastureland </t>
  </si>
  <si>
    <t xml:space="preserve">Timber </t>
  </si>
  <si>
    <t>GDP</t>
  </si>
  <si>
    <t>Population</t>
  </si>
  <si>
    <t>Natural Capital</t>
  </si>
  <si>
    <t>Total Forest</t>
  </si>
  <si>
    <t>Fossil Fuels</t>
  </si>
  <si>
    <t>Oil</t>
  </si>
  <si>
    <t>Natural Gas</t>
  </si>
  <si>
    <t>Coal</t>
  </si>
  <si>
    <t>Minerals</t>
  </si>
  <si>
    <t>Bauxite</t>
  </si>
  <si>
    <t>Copper</t>
  </si>
  <si>
    <t>Gold</t>
  </si>
  <si>
    <t>Iron</t>
  </si>
  <si>
    <t>Lead</t>
  </si>
  <si>
    <t>Nickel</t>
  </si>
  <si>
    <t>Phosphate</t>
  </si>
  <si>
    <t>Silver</t>
  </si>
  <si>
    <t>Tin</t>
  </si>
  <si>
    <t>Zinc</t>
  </si>
  <si>
    <t xml:space="preserve">Cropland </t>
  </si>
  <si>
    <t>Inclusive Wealth Index</t>
  </si>
  <si>
    <t>0</t>
  </si>
  <si>
    <t>Constant US$ of 2005</t>
  </si>
  <si>
    <t>Agricultural Land</t>
  </si>
  <si>
    <t>Renewable Resources</t>
  </si>
  <si>
    <t>Non-renewable Resources</t>
  </si>
  <si>
    <t>Indicator: change in wealth with respect to the 1990 levels (Per capita)</t>
  </si>
  <si>
    <t xml:space="preserve">Indicator: Wealth per capita </t>
  </si>
  <si>
    <t>Indicator: Percentage composition of the wealth of the country (%) - Including average</t>
  </si>
  <si>
    <t>Average (if aplicable)</t>
  </si>
  <si>
    <t>Human Capital</t>
  </si>
  <si>
    <t>Content</t>
  </si>
  <si>
    <t>Inclusive Wealth and Related Indicators</t>
  </si>
  <si>
    <t>Natural capital composition of wealth</t>
  </si>
  <si>
    <t>3.1.1</t>
  </si>
  <si>
    <t>3.1.1.1</t>
  </si>
  <si>
    <t>3.1.2</t>
  </si>
  <si>
    <t>3.1.2.1</t>
  </si>
  <si>
    <t>3.1.2.2</t>
  </si>
  <si>
    <t>3.1.1.2</t>
  </si>
  <si>
    <t>3.2.1</t>
  </si>
  <si>
    <t>3.2.2.1</t>
  </si>
  <si>
    <t>3.2.2</t>
  </si>
  <si>
    <t>3.2.2.2</t>
  </si>
  <si>
    <t>3.2.2.3</t>
  </si>
  <si>
    <t>3.2.2.5</t>
  </si>
  <si>
    <t>3.2.2.6</t>
  </si>
  <si>
    <t>3.2.2.7</t>
  </si>
  <si>
    <t>3.2.2.8</t>
  </si>
  <si>
    <t>3.2.2.9</t>
  </si>
  <si>
    <t>3.2.2.10</t>
  </si>
  <si>
    <t>3.2.1.1</t>
  </si>
  <si>
    <t>3.2.1.2</t>
  </si>
  <si>
    <t>3.2.1.3</t>
  </si>
  <si>
    <t>Non-Timber Forest Resource Wealth</t>
  </si>
  <si>
    <t>Costa Rica</t>
  </si>
  <si>
    <t>CRI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</si>
</sst>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64" formatCode="_-* #,##0.00\ _€_-;\-* #,##0.00\ _€_-;_-* &quot;-&quot;??\ _€_-;_-@_-"/>
    <numFmt numFmtId="165" formatCode="_(* #,##0_);_(* \(#,##0\);_(* &quot;-&quot;??_);_(@_)"/>
    <numFmt numFmtId="166" formatCode="_(* #,##0.000_);_(* \(#,##0.000\);_(* &quot;-&quot;??_);_(@_)"/>
    <numFmt numFmtId="167" formatCode="_(* #,##0.0000_);_(* \(#,##0.0000\);_(* &quot;-&quot;??_);_(@_)"/>
  </numFmts>
  <fonts count="2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theme="0"/>
      <name val="Arial"/>
      <family val="2"/>
    </font>
    <font>
      <b/>
      <sz val="12"/>
      <color theme="5" tint="-0.249977111117893"/>
      <name val="Arial"/>
      <family val="2"/>
    </font>
    <font>
      <sz val="11"/>
      <color theme="4" tint="-0.499984740745262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name val="Times New Roman"/>
      <family val="1"/>
    </font>
    <font>
      <b/>
      <sz val="12"/>
      <color rgb="FF330EBC"/>
      <name val="Arial"/>
      <family val="2"/>
    </font>
    <font>
      <b/>
      <sz val="12"/>
      <color theme="3" tint="-0.499984740745262"/>
      <name val="Arial"/>
      <family val="2"/>
    </font>
    <font>
      <sz val="11"/>
      <color theme="1"/>
      <name val="Calibri"/>
      <family val="2"/>
      <scheme val="minor"/>
    </font>
    <font>
      <b/>
      <sz val="12"/>
      <color theme="4" tint="-0.499984740745262"/>
      <name val="Arial"/>
      <family val="2"/>
    </font>
    <font>
      <sz val="12"/>
      <color theme="3" tint="-0.499984740745262"/>
      <name val="Arial"/>
      <family val="2"/>
    </font>
    <font>
      <b/>
      <sz val="12"/>
      <color rgb="FFC00000"/>
      <name val="Arial"/>
      <family val="2"/>
    </font>
    <font>
      <sz val="11"/>
      <color rgb="FFC00000"/>
      <name val="Calibri"/>
      <family val="2"/>
      <scheme val="minor"/>
    </font>
    <font>
      <b/>
      <sz val="12"/>
      <color rgb="FF00B050"/>
      <name val="Arial"/>
      <family val="2"/>
    </font>
    <font>
      <b/>
      <sz val="13"/>
      <color rgb="FF00B050"/>
      <name val="Arial"/>
      <family val="2"/>
    </font>
    <font>
      <b/>
      <sz val="12"/>
      <color rgb="FF003399"/>
      <name val="Arial"/>
      <family val="2"/>
    </font>
    <font>
      <sz val="11"/>
      <color rgb="FF4D4D4D"/>
      <name val="Verdana"/>
      <family val="2"/>
    </font>
    <font>
      <sz val="11"/>
      <name val="Calibri"/>
      <family val="2"/>
      <scheme val="minor"/>
    </font>
    <font>
      <sz val="11"/>
      <color theme="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9">
    <xf numFmtId="0" fontId="0" fillId="0" borderId="0"/>
    <xf numFmtId="0" fontId="6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11" fillId="0" borderId="0" applyFont="0" applyFill="0" applyBorder="0" applyAlignment="0" applyProtection="0"/>
  </cellStyleXfs>
  <cellXfs count="40">
    <xf numFmtId="0" fontId="0" fillId="0" borderId="0" xfId="0"/>
    <xf numFmtId="0" fontId="3" fillId="2" borderId="0" xfId="0" applyFont="1" applyFill="1" applyBorder="1"/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/>
    <xf numFmtId="0" fontId="0" fillId="0" borderId="0" xfId="0" applyFill="1" applyAlignment="1">
      <alignment horizontal="right"/>
    </xf>
    <xf numFmtId="0" fontId="0" fillId="0" borderId="0" xfId="0" applyFill="1"/>
    <xf numFmtId="0" fontId="4" fillId="0" borderId="0" xfId="0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165" fontId="0" fillId="0" borderId="0" xfId="0" applyNumberFormat="1" applyFont="1"/>
    <xf numFmtId="165" fontId="0" fillId="0" borderId="0" xfId="0" applyNumberFormat="1"/>
    <xf numFmtId="165" fontId="1" fillId="0" borderId="0" xfId="0" applyNumberFormat="1" applyFont="1"/>
    <xf numFmtId="165" fontId="11" fillId="0" borderId="0" xfId="8" applyNumberFormat="1" applyFont="1"/>
    <xf numFmtId="49" fontId="10" fillId="0" borderId="0" xfId="0" applyNumberFormat="1" applyFont="1" applyFill="1" applyBorder="1" applyAlignment="1">
      <alignment horizontal="right"/>
    </xf>
    <xf numFmtId="0" fontId="0" fillId="0" borderId="0" xfId="0" applyFont="1"/>
    <xf numFmtId="49" fontId="12" fillId="0" borderId="0" xfId="0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right"/>
    </xf>
    <xf numFmtId="0" fontId="14" fillId="0" borderId="0" xfId="0" applyFont="1" applyFill="1" applyBorder="1" applyAlignment="1">
      <alignment horizontal="left"/>
    </xf>
    <xf numFmtId="165" fontId="15" fillId="0" borderId="0" xfId="0" applyNumberFormat="1" applyFont="1"/>
    <xf numFmtId="0" fontId="15" fillId="0" borderId="0" xfId="0" applyFont="1"/>
    <xf numFmtId="0" fontId="17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right"/>
    </xf>
    <xf numFmtId="0" fontId="3" fillId="2" borderId="0" xfId="0" applyFont="1" applyFill="1" applyBorder="1" applyAlignment="1">
      <alignment wrapText="1"/>
    </xf>
    <xf numFmtId="0" fontId="19" fillId="0" borderId="0" xfId="0" applyFont="1"/>
    <xf numFmtId="43" fontId="0" fillId="0" borderId="0" xfId="0" applyNumberFormat="1"/>
    <xf numFmtId="165" fontId="0" fillId="0" borderId="0" xfId="0" applyNumberFormat="1" applyFill="1"/>
    <xf numFmtId="165" fontId="0" fillId="0" borderId="0" xfId="8" applyNumberFormat="1" applyFont="1"/>
    <xf numFmtId="0" fontId="3" fillId="2" borderId="0" xfId="8" applyNumberFormat="1" applyFont="1" applyFill="1" applyBorder="1"/>
    <xf numFmtId="0" fontId="3" fillId="2" borderId="0" xfId="0" applyNumberFormat="1" applyFont="1" applyFill="1" applyBorder="1"/>
    <xf numFmtId="166" fontId="0" fillId="0" borderId="0" xfId="0" applyNumberFormat="1"/>
    <xf numFmtId="0" fontId="20" fillId="0" borderId="0" xfId="0" applyFont="1" applyFill="1" applyAlignment="1">
      <alignment horizontal="right"/>
    </xf>
    <xf numFmtId="0" fontId="0" fillId="0" borderId="0" xfId="0" applyNumberFormat="1" applyFont="1"/>
    <xf numFmtId="165" fontId="21" fillId="0" borderId="0" xfId="0" applyNumberFormat="1" applyFont="1"/>
    <xf numFmtId="167" fontId="0" fillId="0" borderId="0" xfId="8" applyNumberFormat="1" applyFont="1"/>
  </cellXfs>
  <cellStyles count="9">
    <cellStyle name="Comma" xfId="8" builtinId="3"/>
    <cellStyle name="Normal" xfId="0" builtinId="0"/>
    <cellStyle name="Normal 2" xfId="2"/>
    <cellStyle name="Normal 3" xfId="1"/>
    <cellStyle name="Normal 4" xfId="3"/>
    <cellStyle name="Normal 5" xfId="4"/>
    <cellStyle name="Normal 6" xfId="5"/>
    <cellStyle name="Normal 7" xfId="6"/>
    <cellStyle name="Normal 8" xfId="7"/>
  </cellStyles>
  <dxfs count="0"/>
  <tableStyles count="0" defaultTableStyle="TableStyleMedium9" defaultPivotStyle="PivotStyleLight16"/>
  <colors>
    <mruColors>
      <color rgb="FF646464"/>
      <color rgb="FFFD9900"/>
      <color rgb="FF78A22F"/>
      <color rgb="FFCE7674"/>
      <color rgb="FF7D7447"/>
      <color rgb="FFFF9900"/>
      <color rgb="FFFF9964"/>
      <color rgb="FFDD6909"/>
      <color rgb="FF003399"/>
      <color rgb="FF330EB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/>
            </a:pPr>
            <a:r>
              <a:rPr lang="de-DE"/>
              <a:t>Change in per capita wealth with respect to  1990 </a:t>
            </a:r>
          </a:p>
        </c:rich>
      </c:tx>
    </c:title>
    <c:plotArea>
      <c:layout/>
      <c:lineChart>
        <c:grouping val="standard"/>
        <c:ser>
          <c:idx val="0"/>
          <c:order val="0"/>
          <c:tx>
            <c:strRef>
              <c:f>Wealth_CRI!$B$54</c:f>
              <c:strCache>
                <c:ptCount val="1"/>
                <c:pt idx="0">
                  <c:v>Produced Capital </c:v>
                </c:pt>
              </c:strCache>
            </c:strRef>
          </c:tx>
          <c:spPr>
            <a:ln w="47625">
              <a:solidFill>
                <a:srgbClr val="646464"/>
              </a:solidFill>
              <a:prstDash val="dash"/>
            </a:ln>
          </c:spPr>
          <c:marker>
            <c:symbol val="none"/>
          </c:marker>
          <c:cat>
            <c:numRef>
              <c:f>Wealth_CRI!$D$52:$X$52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Wealth_CRI!$D$54:$X$54</c:f>
              <c:numCache>
                <c:formatCode>_(* #,##0_);_(* \(#,##0\);_(* "-"??_);_(@_)</c:formatCode>
                <c:ptCount val="21"/>
                <c:pt idx="0">
                  <c:v>0</c:v>
                </c:pt>
                <c:pt idx="1">
                  <c:v>0.74679720758468182</c:v>
                </c:pt>
                <c:pt idx="2">
                  <c:v>3.0579330285640971</c:v>
                </c:pt>
                <c:pt idx="3">
                  <c:v>6.0750677541498765</c:v>
                </c:pt>
                <c:pt idx="4">
                  <c:v>8.8590347075928619</c:v>
                </c:pt>
                <c:pt idx="5">
                  <c:v>11.435994227904311</c:v>
                </c:pt>
                <c:pt idx="6">
                  <c:v>12.841639857100674</c:v>
                </c:pt>
                <c:pt idx="7">
                  <c:v>15.191163527984664</c:v>
                </c:pt>
                <c:pt idx="8">
                  <c:v>19.565715522594207</c:v>
                </c:pt>
                <c:pt idx="9">
                  <c:v>23.02402001612025</c:v>
                </c:pt>
                <c:pt idx="10">
                  <c:v>26.078790572663092</c:v>
                </c:pt>
                <c:pt idx="11">
                  <c:v>29.166958044269677</c:v>
                </c:pt>
                <c:pt idx="12">
                  <c:v>32.703325957203042</c:v>
                </c:pt>
                <c:pt idx="13">
                  <c:v>36.749583124551677</c:v>
                </c:pt>
                <c:pt idx="14">
                  <c:v>40.402437510831632</c:v>
                </c:pt>
                <c:pt idx="15">
                  <c:v>44.213214183870917</c:v>
                </c:pt>
                <c:pt idx="16">
                  <c:v>48.942646368667965</c:v>
                </c:pt>
                <c:pt idx="17">
                  <c:v>55.566497346448628</c:v>
                </c:pt>
                <c:pt idx="18">
                  <c:v>63.290277784459327</c:v>
                </c:pt>
                <c:pt idx="19">
                  <c:v>68.843181293920622</c:v>
                </c:pt>
                <c:pt idx="20" formatCode="_(* #,##0.0000_);_(* \(#,##0.0000\);_(* &quot;-&quot;??_);_(@_)">
                  <c:v>74.3097876636796</c:v>
                </c:pt>
              </c:numCache>
            </c:numRef>
          </c:val>
        </c:ser>
        <c:ser>
          <c:idx val="1"/>
          <c:order val="1"/>
          <c:tx>
            <c:strRef>
              <c:f>Wealth_CRI!$B$55</c:f>
              <c:strCache>
                <c:ptCount val="1"/>
                <c:pt idx="0">
                  <c:v>Human Capital</c:v>
                </c:pt>
              </c:strCache>
            </c:strRef>
          </c:tx>
          <c:spPr>
            <a:ln w="47625">
              <a:solidFill>
                <a:srgbClr val="FF9900"/>
              </a:solidFill>
              <a:prstDash val="dash"/>
            </a:ln>
            <a:effectLst>
              <a:outerShdw blurRad="50800" dist="50800" dir="5400000" algn="ctr" rotWithShape="0">
                <a:schemeClr val="bg1"/>
              </a:outerShdw>
            </a:effectLst>
          </c:spPr>
          <c:marker>
            <c:symbol val="none"/>
          </c:marker>
          <c:cat>
            <c:numRef>
              <c:f>Wealth_CRI!$D$52:$X$52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Wealth_CRI!$D$55:$X$55</c:f>
              <c:numCache>
                <c:formatCode>_(* #,##0_);_(* \(#,##0\);_(* "-"??_);_(@_)</c:formatCode>
                <c:ptCount val="21"/>
                <c:pt idx="0">
                  <c:v>0</c:v>
                </c:pt>
                <c:pt idx="1">
                  <c:v>0.65437510426844536</c:v>
                </c:pt>
                <c:pt idx="2">
                  <c:v>1.2364785621332031</c:v>
                </c:pt>
                <c:pt idx="3">
                  <c:v>2.7162874615322297</c:v>
                </c:pt>
                <c:pt idx="4">
                  <c:v>0.4164754181139152</c:v>
                </c:pt>
                <c:pt idx="5">
                  <c:v>2.4195637912805212</c:v>
                </c:pt>
                <c:pt idx="6">
                  <c:v>3.0954416257039652</c:v>
                </c:pt>
                <c:pt idx="7">
                  <c:v>6.3861795802765187</c:v>
                </c:pt>
                <c:pt idx="8">
                  <c:v>8.885398725722137</c:v>
                </c:pt>
                <c:pt idx="9">
                  <c:v>10.389383947430453</c:v>
                </c:pt>
                <c:pt idx="10">
                  <c:v>11.17435597015275</c:v>
                </c:pt>
                <c:pt idx="11">
                  <c:v>13.558174219243945</c:v>
                </c:pt>
                <c:pt idx="12">
                  <c:v>14.075810373738706</c:v>
                </c:pt>
                <c:pt idx="13">
                  <c:v>14.591559559945111</c:v>
                </c:pt>
                <c:pt idx="14">
                  <c:v>14.663166797336169</c:v>
                </c:pt>
                <c:pt idx="15">
                  <c:v>16.854097334343553</c:v>
                </c:pt>
                <c:pt idx="16">
                  <c:v>18.654434007450192</c:v>
                </c:pt>
                <c:pt idx="17">
                  <c:v>20.972274133034773</c:v>
                </c:pt>
                <c:pt idx="18">
                  <c:v>22.560073483023892</c:v>
                </c:pt>
                <c:pt idx="19">
                  <c:v>20.957101341443995</c:v>
                </c:pt>
                <c:pt idx="20">
                  <c:v>22.92245679210032</c:v>
                </c:pt>
              </c:numCache>
            </c:numRef>
          </c:val>
        </c:ser>
        <c:ser>
          <c:idx val="2"/>
          <c:order val="2"/>
          <c:tx>
            <c:strRef>
              <c:f>Wealth_CRI!$B$56</c:f>
              <c:strCache>
                <c:ptCount val="1"/>
                <c:pt idx="0">
                  <c:v>Natural Capital</c:v>
                </c:pt>
              </c:strCache>
            </c:strRef>
          </c:tx>
          <c:spPr>
            <a:ln w="47625">
              <a:solidFill>
                <a:srgbClr val="78A22F"/>
              </a:solidFill>
              <a:prstDash val="dash"/>
            </a:ln>
          </c:spPr>
          <c:marker>
            <c:symbol val="none"/>
          </c:marker>
          <c:cat>
            <c:numRef>
              <c:f>Wealth_CRI!$D$52:$X$52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Wealth_CRI!$D$56:$X$56</c:f>
              <c:numCache>
                <c:formatCode>_(* #,##0_);_(* \(#,##0\);_(* "-"??_);_(@_)</c:formatCode>
                <c:ptCount val="21"/>
                <c:pt idx="0">
                  <c:v>0</c:v>
                </c:pt>
                <c:pt idx="1">
                  <c:v>-4.4347225383210009</c:v>
                </c:pt>
                <c:pt idx="2">
                  <c:v>-8.9567860524225278</c:v>
                </c:pt>
                <c:pt idx="3">
                  <c:v>-12.487483282758106</c:v>
                </c:pt>
                <c:pt idx="4">
                  <c:v>-15.177304245317524</c:v>
                </c:pt>
                <c:pt idx="5">
                  <c:v>-18.541884081826787</c:v>
                </c:pt>
                <c:pt idx="6">
                  <c:v>-21.974833598466237</c:v>
                </c:pt>
                <c:pt idx="7">
                  <c:v>-25.042746979607344</c:v>
                </c:pt>
                <c:pt idx="8">
                  <c:v>-27.890858917508609</c:v>
                </c:pt>
                <c:pt idx="9">
                  <c:v>-30.328821408867903</c:v>
                </c:pt>
                <c:pt idx="10">
                  <c:v>-33.060393434435255</c:v>
                </c:pt>
                <c:pt idx="11">
                  <c:v>-34.38297492331364</c:v>
                </c:pt>
                <c:pt idx="12">
                  <c:v>-35.595943848505783</c:v>
                </c:pt>
                <c:pt idx="13">
                  <c:v>-36.50894068803867</c:v>
                </c:pt>
                <c:pt idx="14">
                  <c:v>-37.561775324958532</c:v>
                </c:pt>
                <c:pt idx="15">
                  <c:v>-38.959100666041259</c:v>
                </c:pt>
                <c:pt idx="16">
                  <c:v>-39.563936532963154</c:v>
                </c:pt>
                <c:pt idx="17">
                  <c:v>-40.418117002190847</c:v>
                </c:pt>
                <c:pt idx="18">
                  <c:v>-41.133602431588855</c:v>
                </c:pt>
                <c:pt idx="19">
                  <c:v>-40.876589791764253</c:v>
                </c:pt>
                <c:pt idx="20">
                  <c:v>-40.99042986966365</c:v>
                </c:pt>
              </c:numCache>
            </c:numRef>
          </c:val>
        </c:ser>
        <c:ser>
          <c:idx val="4"/>
          <c:order val="3"/>
          <c:tx>
            <c:strRef>
              <c:f>Wealth_CRI!$B$53</c:f>
              <c:strCache>
                <c:ptCount val="1"/>
                <c:pt idx="0">
                  <c:v>Inclusive Wealth Index</c:v>
                </c:pt>
              </c:strCache>
            </c:strRef>
          </c:tx>
          <c:spPr>
            <a:ln w="44450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numRef>
              <c:f>Wealth_CRI!$D$52:$X$52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Wealth_CRI!$D$53:$X$53</c:f>
              <c:numCache>
                <c:formatCode>_(* #,##0_);_(* \(#,##0\);_(* "-"??_);_(@_)</c:formatCode>
                <c:ptCount val="21"/>
                <c:pt idx="0">
                  <c:v>0</c:v>
                </c:pt>
                <c:pt idx="1">
                  <c:v>-0.30243975193396944</c:v>
                </c:pt>
                <c:pt idx="2">
                  <c:v>-0.48901384495841915</c:v>
                </c:pt>
                <c:pt idx="3">
                  <c:v>0.21755211066896152</c:v>
                </c:pt>
                <c:pt idx="4">
                  <c:v>-1.5631049342540559</c:v>
                </c:pt>
                <c:pt idx="5">
                  <c:v>-0.51360857805841098</c:v>
                </c:pt>
                <c:pt idx="6">
                  <c:v>-0.53378254363597444</c:v>
                </c:pt>
                <c:pt idx="7">
                  <c:v>1.4381258648561435</c:v>
                </c:pt>
                <c:pt idx="8">
                  <c:v>3.1395083090749454</c:v>
                </c:pt>
                <c:pt idx="9">
                  <c:v>4.1220835939018707</c:v>
                </c:pt>
                <c:pt idx="10">
                  <c:v>4.5033469612667743</c:v>
                </c:pt>
                <c:pt idx="11">
                  <c:v>6.264661334702204</c:v>
                </c:pt>
                <c:pt idx="12">
                  <c:v>6.8055583593912949</c:v>
                </c:pt>
                <c:pt idx="13">
                  <c:v>7.4616889556322841</c:v>
                </c:pt>
                <c:pt idx="14">
                  <c:v>7.7374571785540081</c:v>
                </c:pt>
                <c:pt idx="15">
                  <c:v>9.4351908989162467</c:v>
                </c:pt>
                <c:pt idx="16">
                  <c:v>11.120070379200286</c:v>
                </c:pt>
                <c:pt idx="17">
                  <c:v>13.337345318740823</c:v>
                </c:pt>
                <c:pt idx="18">
                  <c:v>15.203322858384682</c:v>
                </c:pt>
                <c:pt idx="19">
                  <c:v>14.789128264447227</c:v>
                </c:pt>
                <c:pt idx="20">
                  <c:v>16.767779282974725</c:v>
                </c:pt>
              </c:numCache>
            </c:numRef>
          </c:val>
        </c:ser>
        <c:ser>
          <c:idx val="3"/>
          <c:order val="4"/>
          <c:tx>
            <c:v>GDP</c:v>
          </c:tx>
          <c:spPr>
            <a:ln w="44450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Wealth_CRI!$D$64:$X$64</c:f>
              <c:numCache>
                <c:formatCode>_(* #,##0_);_(* \(#,##0\);_(* "-"??_);_(@_)</c:formatCode>
                <c:ptCount val="21"/>
                <c:pt idx="0">
                  <c:v>0</c:v>
                </c:pt>
                <c:pt idx="1">
                  <c:v>-0.24629328523614324</c:v>
                </c:pt>
                <c:pt idx="2">
                  <c:v>6.2699268267789821</c:v>
                </c:pt>
                <c:pt idx="3">
                  <c:v>11.433693252274058</c:v>
                </c:pt>
                <c:pt idx="4">
                  <c:v>13.908027355428288</c:v>
                </c:pt>
                <c:pt idx="5">
                  <c:v>15.493435326031912</c:v>
                </c:pt>
                <c:pt idx="6">
                  <c:v>13.629066967476454</c:v>
                </c:pt>
                <c:pt idx="7">
                  <c:v>16.969589605451716</c:v>
                </c:pt>
                <c:pt idx="8">
                  <c:v>23.663360137052635</c:v>
                </c:pt>
                <c:pt idx="9">
                  <c:v>30.655227963373743</c:v>
                </c:pt>
                <c:pt idx="10">
                  <c:v>30.032582531225316</c:v>
                </c:pt>
                <c:pt idx="11">
                  <c:v>28.68189370207417</c:v>
                </c:pt>
                <c:pt idx="12">
                  <c:v>29.813967825122177</c:v>
                </c:pt>
                <c:pt idx="13">
                  <c:v>35.563489820707431</c:v>
                </c:pt>
                <c:pt idx="14">
                  <c:v>38.829513232896758</c:v>
                </c:pt>
                <c:pt idx="15">
                  <c:v>44.483822002509733</c:v>
                </c:pt>
                <c:pt idx="16">
                  <c:v>54.571851785028258</c:v>
                </c:pt>
                <c:pt idx="17">
                  <c:v>64.185256124042112</c:v>
                </c:pt>
                <c:pt idx="18">
                  <c:v>66.062009921522005</c:v>
                </c:pt>
                <c:pt idx="19">
                  <c:v>61.466537454546796</c:v>
                </c:pt>
                <c:pt idx="20">
                  <c:v>65.743885911642778</c:v>
                </c:pt>
              </c:numCache>
            </c:numRef>
          </c:val>
        </c:ser>
        <c:marker val="1"/>
        <c:axId val="76889088"/>
        <c:axId val="76899072"/>
      </c:lineChart>
      <c:catAx>
        <c:axId val="76889088"/>
        <c:scaling>
          <c:orientation val="minMax"/>
        </c:scaling>
        <c:axPos val="b"/>
        <c:numFmt formatCode="General" sourceLinked="1"/>
        <c:tickLblPos val="low"/>
        <c:spPr>
          <a:ln w="19050"/>
        </c:spPr>
        <c:txPr>
          <a:bodyPr rot="-5400000" vert="horz"/>
          <a:lstStyle/>
          <a:p>
            <a:pPr>
              <a:defRPr lang="de-DE" sz="12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76899072"/>
        <c:crosses val="autoZero"/>
        <c:auto val="1"/>
        <c:lblAlgn val="ctr"/>
        <c:lblOffset val="100"/>
      </c:catAx>
      <c:valAx>
        <c:axId val="76899072"/>
        <c:scaling>
          <c:orientation val="minMax"/>
        </c:scaling>
        <c:axPos val="l"/>
        <c:majorGridlines>
          <c:spPr>
            <a:ln>
              <a:prstDash val="sysDot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lang="de-DE" sz="1200" b="0">
                    <a:latin typeface="Arial" pitchFamily="34" charset="0"/>
                    <a:cs typeface="Arial" pitchFamily="34" charset="0"/>
                  </a:defRPr>
                </a:pPr>
                <a:r>
                  <a:rPr lang="de-DE" sz="1200" b="0">
                    <a:latin typeface="Arial" pitchFamily="34" charset="0"/>
                    <a:cs typeface="Arial" pitchFamily="34" charset="0"/>
                  </a:rPr>
                  <a:t>Percentage</a:t>
                </a:r>
              </a:p>
            </c:rich>
          </c:tx>
        </c:title>
        <c:numFmt formatCode="_(* #,##0_);_(* \(#,##0\);_(* &quot;-&quot;??_);_(@_)" sourceLinked="1"/>
        <c:tickLblPos val="nextTo"/>
        <c:spPr>
          <a:ln w="19050"/>
        </c:spPr>
        <c:txPr>
          <a:bodyPr/>
          <a:lstStyle/>
          <a:p>
            <a:pPr>
              <a:defRPr lang="de-DE"/>
            </a:pPr>
            <a:endParaRPr lang="de-DE"/>
          </a:p>
        </c:txPr>
        <c:crossAx val="7688908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9.2505576115710725E-2"/>
          <c:y val="0.88082543661281576"/>
          <c:w val="0.89396306860339469"/>
          <c:h val="0.10256556684739668"/>
        </c:manualLayout>
      </c:layout>
      <c:txPr>
        <a:bodyPr/>
        <a:lstStyle/>
        <a:p>
          <a:pPr>
            <a:defRPr lang="de-DE" sz="12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</c:chart>
  <c:printSettings>
    <c:headerFooter/>
    <c:pageMargins b="0.75000000000001399" l="0.70000000000000162" r="0.70000000000000162" t="0.750000000000013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/>
            </a:pPr>
            <a:r>
              <a:rPr lang="de-DE"/>
              <a:t>Wealth per capita</a:t>
            </a:r>
          </a:p>
        </c:rich>
      </c:tx>
    </c:title>
    <c:plotArea>
      <c:layout/>
      <c:barChart>
        <c:barDir val="col"/>
        <c:grouping val="stacked"/>
        <c:ser>
          <c:idx val="0"/>
          <c:order val="0"/>
          <c:tx>
            <c:strRef>
              <c:f>Wealth_CRI!$B$40</c:f>
              <c:strCache>
                <c:ptCount val="1"/>
                <c:pt idx="0">
                  <c:v>Produced Capital </c:v>
                </c:pt>
              </c:strCache>
            </c:strRef>
          </c:tx>
          <c:spPr>
            <a:solidFill>
              <a:srgbClr val="646464"/>
            </a:solidFill>
            <a:ln w="47625">
              <a:solidFill>
                <a:srgbClr val="646464"/>
              </a:solidFill>
            </a:ln>
          </c:spPr>
          <c:cat>
            <c:numRef>
              <c:f>Wealth_CRI!$D$38:$X$38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Wealth_CRI!$D$40:$X$40</c:f>
              <c:numCache>
                <c:formatCode>_(* #,##0_);_(* \(#,##0\);_(* "-"??_);_(@_)</c:formatCode>
                <c:ptCount val="21"/>
                <c:pt idx="0">
                  <c:v>7396.4345816606519</c:v>
                </c:pt>
                <c:pt idx="1">
                  <c:v>7451.6709485773208</c:v>
                </c:pt>
                <c:pt idx="2">
                  <c:v>7622.6125976693893</c:v>
                </c:pt>
                <c:pt idx="3">
                  <c:v>7845.7729938879083</c:v>
                </c:pt>
                <c:pt idx="4">
                  <c:v>8051.6872883743699</c:v>
                </c:pt>
                <c:pt idx="5">
                  <c:v>8242.2904134900818</c:v>
                </c:pt>
                <c:pt idx="6">
                  <c:v>8346.2580729035635</c:v>
                </c:pt>
                <c:pt idx="7">
                  <c:v>8520.0390542011301</c:v>
                </c:pt>
                <c:pt idx="8">
                  <c:v>8843.5999307231559</c:v>
                </c:pt>
                <c:pt idx="9">
                  <c:v>9099.3911602214412</c:v>
                </c:pt>
                <c:pt idx="10">
                  <c:v>9325.3352660559631</c:v>
                </c:pt>
                <c:pt idx="11">
                  <c:v>9553.7495528654672</c:v>
                </c:pt>
                <c:pt idx="12">
                  <c:v>9815.3146921124226</c:v>
                </c:pt>
                <c:pt idx="13">
                  <c:v>10114.593456501119</c:v>
                </c:pt>
                <c:pt idx="14">
                  <c:v>10384.774441545638</c:v>
                </c:pt>
                <c:pt idx="15">
                  <c:v>10666.636045220173</c:v>
                </c:pt>
                <c:pt idx="16">
                  <c:v>11016.445402852691</c:v>
                </c:pt>
                <c:pt idx="17">
                  <c:v>11506.374207210927</c:v>
                </c:pt>
                <c:pt idx="18">
                  <c:v>12077.658574539491</c:v>
                </c:pt>
                <c:pt idx="19">
                  <c:v>12488.375449999534</c:v>
                </c:pt>
                <c:pt idx="20">
                  <c:v>12892.70941397565</c:v>
                </c:pt>
              </c:numCache>
            </c:numRef>
          </c:val>
        </c:ser>
        <c:ser>
          <c:idx val="1"/>
          <c:order val="1"/>
          <c:tx>
            <c:strRef>
              <c:f>Wealth_CRI!$B$41</c:f>
              <c:strCache>
                <c:ptCount val="1"/>
                <c:pt idx="0">
                  <c:v>Human Capital</c:v>
                </c:pt>
              </c:strCache>
            </c:strRef>
          </c:tx>
          <c:spPr>
            <a:solidFill>
              <a:srgbClr val="FF9900"/>
            </a:solidFill>
            <a:ln w="47625">
              <a:solidFill>
                <a:srgbClr val="FF9900"/>
              </a:solidFill>
            </a:ln>
            <a:effectLst>
              <a:outerShdw blurRad="50800" dist="50800" dir="5400000" algn="ctr" rotWithShape="0">
                <a:schemeClr val="bg1"/>
              </a:outerShdw>
            </a:effectLst>
          </c:spPr>
          <c:cat>
            <c:numRef>
              <c:f>Wealth_CRI!$D$38:$X$38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Wealth_CRI!$D$41:$X$41</c:f>
              <c:numCache>
                <c:formatCode>General</c:formatCode>
                <c:ptCount val="21"/>
                <c:pt idx="0">
                  <c:v>43930.209082041707</c:v>
                </c:pt>
                <c:pt idx="1">
                  <c:v>44217.677433527664</c:v>
                </c:pt>
                <c:pt idx="2">
                  <c:v>44473.396699641446</c:v>
                </c:pt>
                <c:pt idx="3">
                  <c:v>45123.479843162095</c:v>
                </c:pt>
                <c:pt idx="4">
                  <c:v>44113.167603994458</c:v>
                </c:pt>
                <c:pt idx="5">
                  <c:v>44993.128514424614</c:v>
                </c:pt>
                <c:pt idx="6">
                  <c:v>45290.043060226009</c:v>
                </c:pt>
                <c:pt idx="7">
                  <c:v>46735.671124011838</c:v>
                </c:pt>
                <c:pt idx="8">
                  <c:v>47833.583320024511</c:v>
                </c:pt>
                <c:pt idx="9">
                  <c:v>48494.287172483986</c:v>
                </c:pt>
                <c:pt idx="10">
                  <c:v>48839.127023301422</c:v>
                </c:pt>
                <c:pt idx="11">
                  <c:v>49886.343364263048</c:v>
                </c:pt>
                <c:pt idx="12">
                  <c:v>50113.74200921684</c:v>
                </c:pt>
                <c:pt idx="13">
                  <c:v>50340.311705056243</c:v>
                </c:pt>
                <c:pt idx="14">
                  <c:v>50371.768914160006</c:v>
                </c:pt>
                <c:pt idx="15">
                  <c:v>51334.249279909651</c:v>
                </c:pt>
                <c:pt idx="16">
                  <c:v>52125.14094458607</c:v>
                </c:pt>
                <c:pt idx="17">
                  <c:v>53143.372957942833</c:v>
                </c:pt>
                <c:pt idx="18">
                  <c:v>53840.896532196348</c:v>
                </c:pt>
                <c:pt idx="19">
                  <c:v>53136.707518873423</c:v>
                </c:pt>
                <c:pt idx="20">
                  <c:v>54000.092277552052</c:v>
                </c:pt>
              </c:numCache>
            </c:numRef>
          </c:val>
        </c:ser>
        <c:ser>
          <c:idx val="2"/>
          <c:order val="2"/>
          <c:tx>
            <c:strRef>
              <c:f>Wealth_CRI!$B$42</c:f>
              <c:strCache>
                <c:ptCount val="1"/>
                <c:pt idx="0">
                  <c:v>Natural Capital</c:v>
                </c:pt>
              </c:strCache>
            </c:strRef>
          </c:tx>
          <c:spPr>
            <a:solidFill>
              <a:srgbClr val="78A22F"/>
            </a:solidFill>
            <a:ln w="47625">
              <a:solidFill>
                <a:srgbClr val="78A22F"/>
              </a:solidFill>
            </a:ln>
          </c:spPr>
          <c:cat>
            <c:numRef>
              <c:f>Wealth_CRI!$D$38:$X$38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Wealth_CRI!$D$42:$X$42</c:f>
              <c:numCache>
                <c:formatCode>_(* #,##0_);_(* \(#,##0\);_(* "-"??_);_(@_)</c:formatCode>
                <c:ptCount val="21"/>
                <c:pt idx="0">
                  <c:v>12049.92295821361</c:v>
                </c:pt>
                <c:pt idx="1">
                  <c:v>11515.542308935395</c:v>
                </c:pt>
                <c:pt idx="2">
                  <c:v>10970.637139364673</c:v>
                </c:pt>
                <c:pt idx="3">
                  <c:v>10545.190843221455</c:v>
                </c:pt>
                <c:pt idx="4">
                  <c:v>10221.069489519165</c:v>
                </c:pt>
                <c:pt idx="5">
                  <c:v>9815.640211352209</c:v>
                </c:pt>
                <c:pt idx="6">
                  <c:v>9401.972439402789</c:v>
                </c:pt>
                <c:pt idx="7">
                  <c:v>9032.2912405505595</c:v>
                </c:pt>
                <c:pt idx="8">
                  <c:v>8689.095946269772</c:v>
                </c:pt>
                <c:pt idx="9">
                  <c:v>8395.3233443108329</c:v>
                </c:pt>
                <c:pt idx="10">
                  <c:v>8066.1710196818512</c:v>
                </c:pt>
                <c:pt idx="11">
                  <c:v>7906.8009692124124</c:v>
                </c:pt>
                <c:pt idx="12">
                  <c:v>7760.6391482196868</c:v>
                </c:pt>
                <c:pt idx="13">
                  <c:v>7650.6237324450485</c:v>
                </c:pt>
                <c:pt idx="14">
                  <c:v>7523.7579698188174</c:v>
                </c:pt>
                <c:pt idx="15">
                  <c:v>7355.3813427427531</c:v>
                </c:pt>
                <c:pt idx="16">
                  <c:v>7282.4990867550214</c:v>
                </c:pt>
                <c:pt idx="17">
                  <c:v>7179.5709982889775</c:v>
                </c:pt>
                <c:pt idx="18">
                  <c:v>7093.3555552692724</c:v>
                </c:pt>
                <c:pt idx="19">
                  <c:v>7124.3253803610087</c:v>
                </c:pt>
                <c:pt idx="20">
                  <c:v>7110.607738678561</c:v>
                </c:pt>
              </c:numCache>
            </c:numRef>
          </c:val>
        </c:ser>
        <c:overlap val="100"/>
        <c:axId val="79046144"/>
        <c:axId val="79047680"/>
      </c:barChart>
      <c:catAx>
        <c:axId val="79046144"/>
        <c:scaling>
          <c:orientation val="minMax"/>
        </c:scaling>
        <c:axPos val="b"/>
        <c:numFmt formatCode="General" sourceLinked="1"/>
        <c:tickLblPos val="low"/>
        <c:spPr>
          <a:ln w="19050"/>
        </c:spPr>
        <c:txPr>
          <a:bodyPr rot="-5400000" vert="horz"/>
          <a:lstStyle/>
          <a:p>
            <a:pPr>
              <a:defRPr lang="de-DE" sz="12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79047680"/>
        <c:crosses val="autoZero"/>
        <c:auto val="1"/>
        <c:lblAlgn val="ctr"/>
        <c:lblOffset val="100"/>
      </c:catAx>
      <c:valAx>
        <c:axId val="79047680"/>
        <c:scaling>
          <c:orientation val="minMax"/>
        </c:scaling>
        <c:axPos val="l"/>
        <c:majorGridlines>
          <c:spPr>
            <a:ln>
              <a:prstDash val="sysDot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lang="de-DE" sz="1200" b="0">
                    <a:latin typeface="Arial" pitchFamily="34" charset="0"/>
                    <a:cs typeface="Arial" pitchFamily="34" charset="0"/>
                  </a:defRPr>
                </a:pPr>
                <a:r>
                  <a:rPr sz="1200" b="0">
                    <a:latin typeface="Arial" pitchFamily="34" charset="0"/>
                    <a:cs typeface="Arial" pitchFamily="34" charset="0"/>
                  </a:rPr>
                  <a:t>Constant US$</a:t>
                </a:r>
                <a:r>
                  <a:rPr sz="1200" b="0" baseline="0">
                    <a:latin typeface="Arial" pitchFamily="34" charset="0"/>
                    <a:cs typeface="Arial" pitchFamily="34" charset="0"/>
                  </a:rPr>
                  <a:t> of 2005</a:t>
                </a:r>
                <a:endParaRPr sz="1200" b="0">
                  <a:latin typeface="Arial" pitchFamily="34" charset="0"/>
                  <a:cs typeface="Arial" pitchFamily="34" charset="0"/>
                </a:endParaRPr>
              </a:p>
            </c:rich>
          </c:tx>
        </c:title>
        <c:numFmt formatCode="_(* #,##0_);_(* \(#,##0\);_(* &quot;-&quot;??_);_(@_)" sourceLinked="1"/>
        <c:tickLblPos val="nextTo"/>
        <c:spPr>
          <a:ln w="19050"/>
        </c:spPr>
        <c:txPr>
          <a:bodyPr/>
          <a:lstStyle/>
          <a:p>
            <a:pPr>
              <a:defRPr lang="de-DE"/>
            </a:pPr>
            <a:endParaRPr lang="de-DE"/>
          </a:p>
        </c:txPr>
        <c:crossAx val="79046144"/>
        <c:crosses val="autoZero"/>
        <c:crossBetween val="between"/>
      </c:valAx>
    </c:plotArea>
    <c:legend>
      <c:legendPos val="b"/>
      <c:txPr>
        <a:bodyPr/>
        <a:lstStyle/>
        <a:p>
          <a:pPr>
            <a:defRPr lang="de-DE" sz="12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</c:chart>
  <c:printSettings>
    <c:headerFooter/>
    <c:pageMargins b="0.75000000000001399" l="0.70000000000000162" r="0.70000000000000162" t="0.7500000000000139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/>
            </a:pPr>
            <a:r>
              <a:rPr lang="en-US" sz="1800" b="1" i="0" baseline="0"/>
              <a:t>Composition of  Wealth</a:t>
            </a:r>
            <a:endParaRPr lang="de-DE"/>
          </a:p>
          <a:p>
            <a:pPr>
              <a:defRPr/>
            </a:pPr>
            <a:r>
              <a:rPr lang="en-US" sz="1800" b="0" i="0" baseline="0"/>
              <a:t>(average 1990-2010, in %)</a:t>
            </a:r>
            <a:endParaRPr lang="en-US" sz="1800" b="1" i="0" baseline="0"/>
          </a:p>
        </c:rich>
      </c:tx>
    </c:title>
    <c:plotArea>
      <c:layout/>
      <c:doughnutChart>
        <c:varyColors val="1"/>
        <c:ser>
          <c:idx val="0"/>
          <c:order val="0"/>
          <c:dPt>
            <c:idx val="0"/>
            <c:spPr>
              <a:solidFill>
                <a:srgbClr val="646464"/>
              </a:solidFill>
            </c:spPr>
          </c:dPt>
          <c:dPt>
            <c:idx val="1"/>
            <c:spPr>
              <a:solidFill>
                <a:srgbClr val="FD9900"/>
              </a:solidFill>
            </c:spPr>
          </c:dPt>
          <c:dPt>
            <c:idx val="2"/>
            <c:spPr>
              <a:solidFill>
                <a:srgbClr val="78A22F"/>
              </a:solidFill>
            </c:spPr>
          </c:dPt>
          <c:dLbls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de-DE"/>
              </a:p>
            </c:txPr>
            <c:showVal val="1"/>
            <c:showLeaderLines val="1"/>
          </c:dLbls>
          <c:cat>
            <c:strRef>
              <c:f>Wealth_CRI!$B$67:$B$69</c:f>
              <c:strCache>
                <c:ptCount val="3"/>
                <c:pt idx="0">
                  <c:v>Produced Capital </c:v>
                </c:pt>
                <c:pt idx="1">
                  <c:v>Human Capital</c:v>
                </c:pt>
                <c:pt idx="2">
                  <c:v>Natural Capital</c:v>
                </c:pt>
              </c:strCache>
            </c:strRef>
          </c:cat>
          <c:val>
            <c:numRef>
              <c:f>Wealth_CRI!$C$67:$C$69</c:f>
              <c:numCache>
                <c:formatCode>_(* #,##0_);_(* \(#,##0\);_(* "-"??_);_(@_)</c:formatCode>
                <c:ptCount val="3"/>
                <c:pt idx="0">
                  <c:v>14.223427711665929</c:v>
                </c:pt>
                <c:pt idx="1">
                  <c:v>72.640259807744627</c:v>
                </c:pt>
                <c:pt idx="2">
                  <c:v>13.136312480589433</c:v>
                </c:pt>
              </c:numCache>
            </c:numRef>
          </c:val>
        </c:ser>
        <c:firstSliceAng val="0"/>
        <c:holeSize val="50"/>
      </c:doughnutChart>
    </c:plotArea>
    <c:legend>
      <c:legendPos val="b"/>
      <c:layout>
        <c:manualLayout>
          <c:xMode val="edge"/>
          <c:yMode val="edge"/>
          <c:x val="0.24456431036008144"/>
          <c:y val="0.91022985303732362"/>
          <c:w val="0.4982871096169158"/>
          <c:h val="7.2441627107080936E-2"/>
        </c:manualLayout>
      </c:layout>
    </c:legend>
    <c:plotVisOnly val="1"/>
  </c:chart>
  <c:printSettings>
    <c:headerFooter/>
    <c:pageMargins b="0.75000000000000799" l="0.70000000000000062" r="0.70000000000000062" t="0.750000000000007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/>
            </a:pPr>
            <a:r>
              <a:rPr lang="en-US" sz="1800" b="1" i="0" baseline="0"/>
              <a:t>Composition of  Natural Capital</a:t>
            </a:r>
            <a:endParaRPr lang="de-DE"/>
          </a:p>
          <a:p>
            <a:pPr>
              <a:defRPr/>
            </a:pPr>
            <a:r>
              <a:rPr lang="en-US" sz="1800" b="0" i="0" baseline="0"/>
              <a:t>(average 1990-2010, in %)</a:t>
            </a:r>
            <a:endParaRPr lang="en-US" sz="1800" b="1" i="0" baseline="0"/>
          </a:p>
        </c:rich>
      </c:tx>
    </c:title>
    <c:plotArea>
      <c:layout/>
      <c:doughnutChart>
        <c:varyColors val="1"/>
        <c:ser>
          <c:idx val="0"/>
          <c:order val="0"/>
          <c:dPt>
            <c:idx val="0"/>
            <c:spPr>
              <a:solidFill>
                <a:schemeClr val="bg2">
                  <a:lumMod val="50000"/>
                </a:schemeClr>
              </a:solidFill>
            </c:spPr>
          </c:dPt>
          <c:dPt>
            <c:idx val="1"/>
            <c:spPr>
              <a:solidFill>
                <a:srgbClr val="78A22F"/>
              </a:solidFill>
            </c:spPr>
          </c:dPt>
          <c:dPt>
            <c:idx val="2"/>
            <c:spPr>
              <a:solidFill>
                <a:srgbClr val="00B0F0"/>
              </a:solidFill>
            </c:spPr>
          </c:dPt>
          <c:dPt>
            <c:idx val="3"/>
            <c:spPr>
              <a:solidFill>
                <a:schemeClr val="bg1">
                  <a:lumMod val="75000"/>
                </a:schemeClr>
              </a:solidFill>
            </c:spPr>
          </c:dPt>
          <c:dPt>
            <c:idx val="4"/>
            <c:spPr>
              <a:solidFill>
                <a:srgbClr val="CE7674"/>
              </a:solidFill>
            </c:spPr>
          </c:dPt>
          <c:dLbls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de-DE"/>
              </a:p>
            </c:txPr>
            <c:showVal val="1"/>
            <c:showLeaderLines val="1"/>
          </c:dLbls>
          <c:cat>
            <c:strRef>
              <c:f>Wealth_CRI!$B$72:$B$75</c:f>
              <c:strCache>
                <c:ptCount val="4"/>
                <c:pt idx="0">
                  <c:v>Agricultural Land</c:v>
                </c:pt>
                <c:pt idx="1">
                  <c:v>Total Forest</c:v>
                </c:pt>
                <c:pt idx="2">
                  <c:v>Fossil Fuels</c:v>
                </c:pt>
                <c:pt idx="3">
                  <c:v>Minerals</c:v>
                </c:pt>
              </c:strCache>
            </c:strRef>
          </c:cat>
          <c:val>
            <c:numRef>
              <c:f>Wealth_CRI!$C$72:$C$75</c:f>
              <c:numCache>
                <c:formatCode>_(* #,##0_);_(* \(#,##0\);_(* "-"??_);_(@_)</c:formatCode>
                <c:ptCount val="4"/>
                <c:pt idx="0">
                  <c:v>60.933221723600369</c:v>
                </c:pt>
                <c:pt idx="1">
                  <c:v>39.066778276399631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firstSliceAng val="0"/>
        <c:holeSize val="50"/>
      </c:doughnutChart>
    </c:plotArea>
    <c:legend>
      <c:legendPos val="b"/>
      <c:layout>
        <c:manualLayout>
          <c:xMode val="edge"/>
          <c:yMode val="edge"/>
          <c:x val="0.24456431036008144"/>
          <c:y val="0.91022985303732362"/>
          <c:w val="0.4982871096169158"/>
          <c:h val="7.2441627107080936E-2"/>
        </c:manualLayout>
      </c:layout>
    </c:legend>
    <c:plotVisOnly val="1"/>
  </c:chart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498929</xdr:colOff>
      <xdr:row>3</xdr:row>
      <xdr:rowOff>4535</xdr:rowOff>
    </xdr:from>
    <xdr:to>
      <xdr:col>26</xdr:col>
      <xdr:colOff>335643</xdr:colOff>
      <xdr:row>27</xdr:row>
      <xdr:rowOff>20410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503465</xdr:colOff>
      <xdr:row>3</xdr:row>
      <xdr:rowOff>58965</xdr:rowOff>
    </xdr:from>
    <xdr:to>
      <xdr:col>13</xdr:col>
      <xdr:colOff>376464</xdr:colOff>
      <xdr:row>27</xdr:row>
      <xdr:rowOff>74840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555624</xdr:colOff>
      <xdr:row>32</xdr:row>
      <xdr:rowOff>31750</xdr:rowOff>
    </xdr:from>
    <xdr:to>
      <xdr:col>13</xdr:col>
      <xdr:colOff>380999</xdr:colOff>
      <xdr:row>55</xdr:row>
      <xdr:rowOff>47625</xdr:rowOff>
    </xdr:to>
    <xdr:graphicFrame macro="">
      <xdr:nvGraphicFramePr>
        <xdr:cNvPr id="13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47625</xdr:colOff>
      <xdr:row>31</xdr:row>
      <xdr:rowOff>111125</xdr:rowOff>
    </xdr:from>
    <xdr:to>
      <xdr:col>26</xdr:col>
      <xdr:colOff>381000</xdr:colOff>
      <xdr:row>54</xdr:row>
      <xdr:rowOff>158750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X166"/>
  <sheetViews>
    <sheetView tabSelected="1" zoomScale="80" zoomScaleNormal="8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D35" sqref="D35:X35"/>
    </sheetView>
  </sheetViews>
  <sheetFormatPr defaultRowHeight="15"/>
  <cols>
    <col min="1" max="1" width="22.140625" style="5" customWidth="1"/>
    <col min="2" max="2" width="58.140625" style="6" customWidth="1"/>
    <col min="3" max="3" width="21.85546875" style="6" customWidth="1"/>
    <col min="4" max="4" width="22" customWidth="1"/>
    <col min="5" max="24" width="20.7109375" customWidth="1"/>
  </cols>
  <sheetData>
    <row r="1" spans="1:24" ht="21">
      <c r="A1" s="3" t="s">
        <v>0</v>
      </c>
      <c r="B1" s="4" t="s">
        <v>63</v>
      </c>
    </row>
    <row r="2" spans="1:24" ht="21">
      <c r="A2" s="3" t="s">
        <v>1</v>
      </c>
      <c r="B2" s="4" t="s">
        <v>64</v>
      </c>
    </row>
    <row r="3" spans="1:24" ht="21">
      <c r="A3" s="3" t="s">
        <v>39</v>
      </c>
      <c r="B3" s="4" t="s">
        <v>40</v>
      </c>
      <c r="D3" s="12"/>
    </row>
    <row r="4" spans="1:24" ht="21" customHeight="1">
      <c r="A4" s="3" t="s">
        <v>4</v>
      </c>
      <c r="B4" s="4" t="s">
        <v>30</v>
      </c>
    </row>
    <row r="6" spans="1:24">
      <c r="A6" s="1" t="s">
        <v>2</v>
      </c>
      <c r="B6" s="1" t="s">
        <v>3</v>
      </c>
      <c r="C6" s="1" t="s">
        <v>37</v>
      </c>
      <c r="D6" s="1">
        <v>1990</v>
      </c>
      <c r="E6" s="1">
        <v>1991</v>
      </c>
      <c r="F6" s="1">
        <v>1992</v>
      </c>
      <c r="G6" s="1">
        <v>1993</v>
      </c>
      <c r="H6" s="1">
        <v>1994</v>
      </c>
      <c r="I6" s="1">
        <v>1995</v>
      </c>
      <c r="J6" s="1">
        <v>1996</v>
      </c>
      <c r="K6" s="1">
        <v>1997</v>
      </c>
      <c r="L6" s="1">
        <v>1998</v>
      </c>
      <c r="M6" s="1">
        <v>1999</v>
      </c>
      <c r="N6" s="1">
        <v>2000</v>
      </c>
      <c r="O6" s="1">
        <v>2001</v>
      </c>
      <c r="P6" s="1">
        <v>2002</v>
      </c>
      <c r="Q6" s="1">
        <v>2003</v>
      </c>
      <c r="R6" s="1">
        <v>2004</v>
      </c>
      <c r="S6" s="1">
        <v>2005</v>
      </c>
      <c r="T6" s="1">
        <v>2006</v>
      </c>
      <c r="U6" s="1">
        <v>2007</v>
      </c>
      <c r="V6" s="1">
        <v>2008</v>
      </c>
      <c r="W6" s="1">
        <v>2009</v>
      </c>
      <c r="X6" s="1">
        <v>2010</v>
      </c>
    </row>
    <row r="7" spans="1:24" ht="16.5">
      <c r="A7" s="24" t="s">
        <v>29</v>
      </c>
      <c r="B7" s="23" t="s">
        <v>28</v>
      </c>
      <c r="D7" s="13">
        <f>+D8+D9+D10</f>
        <v>194581269905.2713</v>
      </c>
      <c r="E7" s="13">
        <f t="shared" ref="E7:X7" si="0">+E8+E9+E10</f>
        <v>198871347390.40576</v>
      </c>
      <c r="F7" s="13">
        <f t="shared" si="0"/>
        <v>203380411694.66647</v>
      </c>
      <c r="G7" s="13">
        <f t="shared" si="0"/>
        <v>209814375426.73285</v>
      </c>
      <c r="H7" s="13">
        <f t="shared" si="0"/>
        <v>211145036298.65112</v>
      </c>
      <c r="I7" s="13">
        <f t="shared" si="0"/>
        <v>218718953967.26746</v>
      </c>
      <c r="J7" s="13">
        <f t="shared" si="0"/>
        <v>224233127733.487</v>
      </c>
      <c r="K7" s="13">
        <f t="shared" si="0"/>
        <v>234539536920.02258</v>
      </c>
      <c r="L7" s="13">
        <f t="shared" si="0"/>
        <v>244507665906.22107</v>
      </c>
      <c r="M7" s="13">
        <f t="shared" si="0"/>
        <v>252837123881.49457</v>
      </c>
      <c r="N7" s="13">
        <f t="shared" si="0"/>
        <v>259569773452.12039</v>
      </c>
      <c r="O7" s="13">
        <f t="shared" si="0"/>
        <v>269585979494.75287</v>
      </c>
      <c r="P7" s="13">
        <f t="shared" si="0"/>
        <v>276390363023.79071</v>
      </c>
      <c r="Q7" s="13">
        <f t="shared" si="0"/>
        <v>283348830420.70551</v>
      </c>
      <c r="R7" s="13">
        <f t="shared" si="0"/>
        <v>289208385695.89807</v>
      </c>
      <c r="S7" s="13">
        <f t="shared" si="0"/>
        <v>298884797209.9967</v>
      </c>
      <c r="T7" s="13">
        <f t="shared" si="0"/>
        <v>308585666037.25897</v>
      </c>
      <c r="U7" s="13">
        <f t="shared" si="0"/>
        <v>319827796689.09058</v>
      </c>
      <c r="V7" s="13">
        <f t="shared" si="0"/>
        <v>330168913490.50934</v>
      </c>
      <c r="W7" s="13">
        <f t="shared" si="0"/>
        <v>333977256355.57983</v>
      </c>
      <c r="X7" s="13">
        <f t="shared" si="0"/>
        <v>344773522150.06525</v>
      </c>
    </row>
    <row r="8" spans="1:24" s="22" customFormat="1" ht="15.75">
      <c r="A8" s="19">
        <v>1</v>
      </c>
      <c r="B8" s="20" t="s">
        <v>5</v>
      </c>
      <c r="C8" s="20"/>
      <c r="D8" s="21">
        <v>22708829309.997803</v>
      </c>
      <c r="E8" s="21">
        <v>23453769178.770641</v>
      </c>
      <c r="F8" s="21">
        <v>24581774612.981522</v>
      </c>
      <c r="G8" s="21">
        <v>25917820657.285236</v>
      </c>
      <c r="H8" s="21">
        <v>27250919524.128475</v>
      </c>
      <c r="I8" s="21">
        <v>28591829576.583187</v>
      </c>
      <c r="J8" s="21">
        <v>29688432859.8349</v>
      </c>
      <c r="K8" s="21">
        <v>31083343239.996986</v>
      </c>
      <c r="L8" s="21">
        <v>33080175341.664558</v>
      </c>
      <c r="M8" s="21">
        <v>34864353627.953094</v>
      </c>
      <c r="N8" s="21">
        <v>36547667468.02121</v>
      </c>
      <c r="O8" s="21">
        <v>38243143557.644608</v>
      </c>
      <c r="P8" s="21">
        <v>40077863504.889359</v>
      </c>
      <c r="Q8" s="21">
        <v>42081138970.978592</v>
      </c>
      <c r="R8" s="21">
        <v>43985802548.48291</v>
      </c>
      <c r="S8" s="21">
        <v>45966940039.54039</v>
      </c>
      <c r="T8" s="21">
        <v>48272080795.127975</v>
      </c>
      <c r="U8" s="21">
        <v>51233373846.021049</v>
      </c>
      <c r="V8" s="21">
        <v>54616669703.730843</v>
      </c>
      <c r="W8" s="21">
        <v>57331509132.103363</v>
      </c>
      <c r="X8" s="21">
        <v>60065676283.548752</v>
      </c>
    </row>
    <row r="9" spans="1:24" s="22" customFormat="1" ht="15.75">
      <c r="A9" s="19">
        <v>2</v>
      </c>
      <c r="B9" s="20" t="s">
        <v>38</v>
      </c>
      <c r="C9" s="20"/>
      <c r="D9" s="21">
        <v>134876285132.04774</v>
      </c>
      <c r="E9" s="21">
        <v>139172973055.83411</v>
      </c>
      <c r="F9" s="21">
        <v>143419988873.44196</v>
      </c>
      <c r="G9" s="21">
        <v>149061444795.65973</v>
      </c>
      <c r="H9" s="21">
        <v>149300927529.384</v>
      </c>
      <c r="I9" s="21">
        <v>156077473380.00079</v>
      </c>
      <c r="J9" s="21">
        <v>161100985719.31464</v>
      </c>
      <c r="K9" s="21">
        <v>170504019741.90088</v>
      </c>
      <c r="L9" s="21">
        <v>178925249428.05063</v>
      </c>
      <c r="M9" s="21">
        <v>185806055278.52112</v>
      </c>
      <c r="N9" s="21">
        <v>191409329847.18246</v>
      </c>
      <c r="O9" s="21">
        <v>199692338624.6033</v>
      </c>
      <c r="P9" s="21">
        <v>204624281030.80814</v>
      </c>
      <c r="Q9" s="21">
        <v>209437745749.56073</v>
      </c>
      <c r="R9" s="21">
        <v>213354916271.66071</v>
      </c>
      <c r="S9" s="21">
        <v>221220481192.08325</v>
      </c>
      <c r="T9" s="21">
        <v>228402985093.80612</v>
      </c>
      <c r="U9" s="21">
        <v>236626607579.52002</v>
      </c>
      <c r="V9" s="21">
        <v>243475210389.76196</v>
      </c>
      <c r="W9" s="21">
        <v>243939465510.56894</v>
      </c>
      <c r="X9" s="21">
        <v>251580327910.68756</v>
      </c>
    </row>
    <row r="10" spans="1:24" s="22" customFormat="1" ht="15.75">
      <c r="A10" s="19">
        <v>3</v>
      </c>
      <c r="B10" s="20" t="s">
        <v>10</v>
      </c>
      <c r="C10" s="20"/>
      <c r="D10" s="21">
        <f>+D13+D16+D19+D23</f>
        <v>36996155463.225761</v>
      </c>
      <c r="E10" s="21">
        <f t="shared" ref="E10:X10" si="1">+E13+E16+E19+E23</f>
        <v>36244605155.801025</v>
      </c>
      <c r="F10" s="21">
        <f t="shared" si="1"/>
        <v>35378648208.243011</v>
      </c>
      <c r="G10" s="21">
        <f t="shared" si="1"/>
        <v>34835109973.787865</v>
      </c>
      <c r="H10" s="21">
        <f t="shared" si="1"/>
        <v>34593189245.138626</v>
      </c>
      <c r="I10" s="21">
        <f t="shared" si="1"/>
        <v>34049651010.683483</v>
      </c>
      <c r="J10" s="21">
        <f t="shared" si="1"/>
        <v>33443709154.337463</v>
      </c>
      <c r="K10" s="21">
        <f t="shared" si="1"/>
        <v>32952173938.124718</v>
      </c>
      <c r="L10" s="21">
        <f t="shared" si="1"/>
        <v>32502241136.50589</v>
      </c>
      <c r="M10" s="21">
        <f t="shared" si="1"/>
        <v>32166714975.02034</v>
      </c>
      <c r="N10" s="21">
        <f t="shared" si="1"/>
        <v>31612776136.916718</v>
      </c>
      <c r="O10" s="21">
        <f t="shared" si="1"/>
        <v>31650497312.504948</v>
      </c>
      <c r="P10" s="21">
        <f t="shared" si="1"/>
        <v>31688218488.093174</v>
      </c>
      <c r="Q10" s="21">
        <f t="shared" si="1"/>
        <v>31829945700.166206</v>
      </c>
      <c r="R10" s="21">
        <f t="shared" si="1"/>
        <v>31867666875.754433</v>
      </c>
      <c r="S10" s="21">
        <f t="shared" si="1"/>
        <v>31697375978.37307</v>
      </c>
      <c r="T10" s="21">
        <f t="shared" si="1"/>
        <v>31910600148.324886</v>
      </c>
      <c r="U10" s="21">
        <f t="shared" si="1"/>
        <v>31967815263.5495</v>
      </c>
      <c r="V10" s="21">
        <f t="shared" si="1"/>
        <v>32077033397.016518</v>
      </c>
      <c r="W10" s="21">
        <f t="shared" si="1"/>
        <v>32706281712.907516</v>
      </c>
      <c r="X10" s="21">
        <f t="shared" si="1"/>
        <v>33127517955.82893</v>
      </c>
    </row>
    <row r="11" spans="1:24" s="22" customFormat="1" ht="15.75">
      <c r="A11" s="27">
        <v>3.1</v>
      </c>
      <c r="B11" s="26" t="s">
        <v>32</v>
      </c>
      <c r="C11" s="20"/>
      <c r="D11" s="38">
        <f>+D13+D16</f>
        <v>36996155463.225761</v>
      </c>
      <c r="E11" s="38">
        <f t="shared" ref="E11:X11" si="2">+E13+E16</f>
        <v>36244605155.801025</v>
      </c>
      <c r="F11" s="38">
        <f t="shared" si="2"/>
        <v>35378648208.243011</v>
      </c>
      <c r="G11" s="38">
        <f t="shared" si="2"/>
        <v>34835109973.787865</v>
      </c>
      <c r="H11" s="38">
        <f t="shared" si="2"/>
        <v>34593189245.138626</v>
      </c>
      <c r="I11" s="38">
        <f t="shared" si="2"/>
        <v>34049651010.683483</v>
      </c>
      <c r="J11" s="38">
        <f t="shared" si="2"/>
        <v>33443709154.337463</v>
      </c>
      <c r="K11" s="38">
        <f t="shared" si="2"/>
        <v>32952173938.124718</v>
      </c>
      <c r="L11" s="38">
        <f t="shared" si="2"/>
        <v>32502241136.50589</v>
      </c>
      <c r="M11" s="38">
        <f t="shared" si="2"/>
        <v>32166714975.02034</v>
      </c>
      <c r="N11" s="38">
        <f t="shared" si="2"/>
        <v>31612776136.916718</v>
      </c>
      <c r="O11" s="38">
        <f t="shared" si="2"/>
        <v>31650497312.504948</v>
      </c>
      <c r="P11" s="38">
        <f t="shared" si="2"/>
        <v>31688218488.093174</v>
      </c>
      <c r="Q11" s="38">
        <f t="shared" si="2"/>
        <v>31829945700.166206</v>
      </c>
      <c r="R11" s="38">
        <f t="shared" si="2"/>
        <v>31867666875.754433</v>
      </c>
      <c r="S11" s="38">
        <f t="shared" si="2"/>
        <v>31697375978.37307</v>
      </c>
      <c r="T11" s="38">
        <f t="shared" si="2"/>
        <v>31910600148.324886</v>
      </c>
      <c r="U11" s="38">
        <f t="shared" si="2"/>
        <v>31967815263.5495</v>
      </c>
      <c r="V11" s="38">
        <f t="shared" si="2"/>
        <v>32077033397.016518</v>
      </c>
      <c r="W11" s="38">
        <f t="shared" si="2"/>
        <v>32706281712.907516</v>
      </c>
      <c r="X11" s="38">
        <f t="shared" si="2"/>
        <v>33127517955.82893</v>
      </c>
    </row>
    <row r="12" spans="1:24" s="22" customFormat="1" ht="15.75">
      <c r="A12" s="27">
        <v>3.2</v>
      </c>
      <c r="B12" s="26" t="s">
        <v>33</v>
      </c>
      <c r="C12" s="20"/>
      <c r="D12" s="38">
        <f>+D23+D19</f>
        <v>0</v>
      </c>
      <c r="E12" s="38">
        <f t="shared" ref="E12:X12" si="3">+E23+E19</f>
        <v>0</v>
      </c>
      <c r="F12" s="38">
        <f t="shared" si="3"/>
        <v>0</v>
      </c>
      <c r="G12" s="38">
        <f t="shared" si="3"/>
        <v>0</v>
      </c>
      <c r="H12" s="38">
        <f t="shared" si="3"/>
        <v>0</v>
      </c>
      <c r="I12" s="38">
        <f t="shared" si="3"/>
        <v>0</v>
      </c>
      <c r="J12" s="38">
        <f t="shared" si="3"/>
        <v>0</v>
      </c>
      <c r="K12" s="38">
        <f t="shared" si="3"/>
        <v>0</v>
      </c>
      <c r="L12" s="38">
        <f t="shared" si="3"/>
        <v>0</v>
      </c>
      <c r="M12" s="38">
        <f t="shared" si="3"/>
        <v>0</v>
      </c>
      <c r="N12" s="38">
        <f t="shared" si="3"/>
        <v>0</v>
      </c>
      <c r="O12" s="38">
        <f t="shared" si="3"/>
        <v>0</v>
      </c>
      <c r="P12" s="38">
        <f t="shared" si="3"/>
        <v>0</v>
      </c>
      <c r="Q12" s="38">
        <f t="shared" si="3"/>
        <v>0</v>
      </c>
      <c r="R12" s="38">
        <f t="shared" si="3"/>
        <v>0</v>
      </c>
      <c r="S12" s="38">
        <f t="shared" si="3"/>
        <v>0</v>
      </c>
      <c r="T12" s="38">
        <f t="shared" si="3"/>
        <v>0</v>
      </c>
      <c r="U12" s="38">
        <f t="shared" si="3"/>
        <v>0</v>
      </c>
      <c r="V12" s="38">
        <f t="shared" si="3"/>
        <v>0</v>
      </c>
      <c r="W12" s="38">
        <f t="shared" si="3"/>
        <v>0</v>
      </c>
      <c r="X12" s="38">
        <f t="shared" si="3"/>
        <v>0</v>
      </c>
    </row>
    <row r="13" spans="1:24" s="22" customFormat="1" ht="15.75">
      <c r="A13" s="15" t="s">
        <v>42</v>
      </c>
      <c r="B13" s="10" t="s">
        <v>31</v>
      </c>
      <c r="C13" s="20"/>
      <c r="D13" s="13">
        <f>+D14+D15</f>
        <v>23973391409.745651</v>
      </c>
      <c r="E13" s="13">
        <f t="shared" ref="E13:X13" si="4">+E14+E15</f>
        <v>23276550965.297512</v>
      </c>
      <c r="F13" s="13">
        <f t="shared" si="4"/>
        <v>22465303880.716099</v>
      </c>
      <c r="G13" s="13">
        <f t="shared" si="4"/>
        <v>21976475509.237553</v>
      </c>
      <c r="H13" s="13">
        <f t="shared" si="4"/>
        <v>21789264643.564919</v>
      </c>
      <c r="I13" s="13">
        <f t="shared" si="4"/>
        <v>21300436272.086372</v>
      </c>
      <c r="J13" s="13">
        <f t="shared" si="4"/>
        <v>20749204278.716953</v>
      </c>
      <c r="K13" s="13">
        <f t="shared" si="4"/>
        <v>20312378925.480804</v>
      </c>
      <c r="L13" s="13">
        <f t="shared" si="4"/>
        <v>19917155986.838577</v>
      </c>
      <c r="M13" s="13">
        <f t="shared" si="4"/>
        <v>19636339688.329628</v>
      </c>
      <c r="N13" s="13">
        <f t="shared" si="4"/>
        <v>19137110713.202602</v>
      </c>
      <c r="O13" s="13">
        <f t="shared" si="4"/>
        <v>19064306487.663246</v>
      </c>
      <c r="P13" s="13">
        <f t="shared" si="4"/>
        <v>18991502262.123886</v>
      </c>
      <c r="Q13" s="13">
        <f t="shared" si="4"/>
        <v>19022704073.069328</v>
      </c>
      <c r="R13" s="13">
        <f t="shared" si="4"/>
        <v>18949899847.529968</v>
      </c>
      <c r="S13" s="13">
        <f t="shared" si="4"/>
        <v>18669083549.021015</v>
      </c>
      <c r="T13" s="13">
        <f t="shared" si="4"/>
        <v>18773089585.505814</v>
      </c>
      <c r="U13" s="13">
        <f t="shared" si="4"/>
        <v>18721086567.263412</v>
      </c>
      <c r="V13" s="13">
        <f t="shared" si="4"/>
        <v>18721086567.263412</v>
      </c>
      <c r="W13" s="13">
        <f t="shared" si="4"/>
        <v>19241116749.687397</v>
      </c>
      <c r="X13" s="13">
        <f t="shared" si="4"/>
        <v>19553134859.141788</v>
      </c>
    </row>
    <row r="14" spans="1:24" ht="15.75">
      <c r="A14" s="8" t="s">
        <v>43</v>
      </c>
      <c r="B14" s="2" t="s">
        <v>27</v>
      </c>
      <c r="C14" s="10"/>
      <c r="D14" s="11">
        <v>5304307860.7246342</v>
      </c>
      <c r="E14" s="11">
        <v>5356310878.9670324</v>
      </c>
      <c r="F14" s="11">
        <v>5304307860.7246342</v>
      </c>
      <c r="G14" s="11">
        <v>5200301824.2398376</v>
      </c>
      <c r="H14" s="11">
        <v>5408313897.2094307</v>
      </c>
      <c r="I14" s="11">
        <v>5304307860.7246342</v>
      </c>
      <c r="J14" s="11">
        <v>5148298805.9974394</v>
      </c>
      <c r="K14" s="11">
        <v>5096295787.7550411</v>
      </c>
      <c r="L14" s="11">
        <v>5096295787.7550411</v>
      </c>
      <c r="M14" s="11">
        <v>5200301824.2398376</v>
      </c>
      <c r="N14" s="11">
        <v>5096295787.7550411</v>
      </c>
      <c r="O14" s="11">
        <v>5096295787.7550411</v>
      </c>
      <c r="P14" s="11">
        <v>5096295787.7550411</v>
      </c>
      <c r="Q14" s="11">
        <v>5200301824.2398376</v>
      </c>
      <c r="R14" s="11">
        <v>5200301824.2398376</v>
      </c>
      <c r="S14" s="11">
        <v>4992289751.2702436</v>
      </c>
      <c r="T14" s="11">
        <v>5148298805.9974394</v>
      </c>
      <c r="U14" s="11">
        <v>5200301824.2398376</v>
      </c>
      <c r="V14" s="11">
        <v>5200301824.2398376</v>
      </c>
      <c r="W14" s="11">
        <v>5720332006.6638212</v>
      </c>
      <c r="X14" s="11">
        <v>6032350116.1182117</v>
      </c>
    </row>
    <row r="15" spans="1:24" ht="15.75">
      <c r="A15" s="8" t="s">
        <v>47</v>
      </c>
      <c r="B15" s="2" t="s">
        <v>6</v>
      </c>
      <c r="C15" s="10"/>
      <c r="D15" s="11">
        <v>18669083549.021015</v>
      </c>
      <c r="E15" s="11">
        <v>17920240086.330479</v>
      </c>
      <c r="F15" s="11">
        <v>17160996019.991465</v>
      </c>
      <c r="G15" s="11">
        <v>16776173684.997715</v>
      </c>
      <c r="H15" s="11">
        <v>16380950746.355488</v>
      </c>
      <c r="I15" s="11">
        <v>15996128411.36174</v>
      </c>
      <c r="J15" s="11">
        <v>15600905472.719513</v>
      </c>
      <c r="K15" s="11">
        <v>15216083137.725765</v>
      </c>
      <c r="L15" s="11">
        <v>14820860199.083536</v>
      </c>
      <c r="M15" s="11">
        <v>14436037864.089788</v>
      </c>
      <c r="N15" s="11">
        <v>14040814925.447561</v>
      </c>
      <c r="O15" s="11">
        <v>13968010699.908203</v>
      </c>
      <c r="P15" s="11">
        <v>13895206474.368845</v>
      </c>
      <c r="Q15" s="11">
        <v>13822402248.829489</v>
      </c>
      <c r="R15" s="11">
        <v>13749598023.290131</v>
      </c>
      <c r="S15" s="11">
        <v>13676793797.750772</v>
      </c>
      <c r="T15" s="11">
        <v>13624790779.508375</v>
      </c>
      <c r="U15" s="11">
        <v>13520784743.023577</v>
      </c>
      <c r="V15" s="11">
        <v>13520784743.023577</v>
      </c>
      <c r="W15" s="11">
        <v>13520784743.023577</v>
      </c>
      <c r="X15" s="11">
        <v>13520784743.023577</v>
      </c>
    </row>
    <row r="16" spans="1:24" ht="15.75">
      <c r="A16" s="15" t="s">
        <v>44</v>
      </c>
      <c r="B16" s="10" t="s">
        <v>11</v>
      </c>
      <c r="C16" s="10"/>
      <c r="D16" s="13">
        <f>+D17+D18</f>
        <v>13022764053.480108</v>
      </c>
      <c r="E16" s="13">
        <f t="shared" ref="E16:X16" si="5">+E17+E18</f>
        <v>12968054190.50351</v>
      </c>
      <c r="F16" s="13">
        <f t="shared" si="5"/>
        <v>12913344327.526909</v>
      </c>
      <c r="G16" s="13">
        <f t="shared" si="5"/>
        <v>12858634464.55031</v>
      </c>
      <c r="H16" s="13">
        <f t="shared" si="5"/>
        <v>12803924601.573711</v>
      </c>
      <c r="I16" s="13">
        <f t="shared" si="5"/>
        <v>12749214738.597111</v>
      </c>
      <c r="J16" s="13">
        <f t="shared" si="5"/>
        <v>12694504875.620512</v>
      </c>
      <c r="K16" s="13">
        <f t="shared" si="5"/>
        <v>12639795012.643911</v>
      </c>
      <c r="L16" s="13">
        <f t="shared" si="5"/>
        <v>12585085149.667313</v>
      </c>
      <c r="M16" s="13">
        <f t="shared" si="5"/>
        <v>12530375286.690712</v>
      </c>
      <c r="N16" s="13">
        <f t="shared" si="5"/>
        <v>12475665423.714113</v>
      </c>
      <c r="O16" s="13">
        <f t="shared" si="5"/>
        <v>12586190824.841702</v>
      </c>
      <c r="P16" s="13">
        <f t="shared" si="5"/>
        <v>12696716225.969288</v>
      </c>
      <c r="Q16" s="13">
        <f t="shared" si="5"/>
        <v>12807241627.096878</v>
      </c>
      <c r="R16" s="13">
        <f t="shared" si="5"/>
        <v>12917767028.224464</v>
      </c>
      <c r="S16" s="13">
        <f t="shared" si="5"/>
        <v>13028292429.352055</v>
      </c>
      <c r="T16" s="13">
        <f t="shared" si="5"/>
        <v>13137510562.819073</v>
      </c>
      <c r="U16" s="13">
        <f t="shared" si="5"/>
        <v>13246728696.286089</v>
      </c>
      <c r="V16" s="13">
        <f t="shared" si="5"/>
        <v>13355946829.753105</v>
      </c>
      <c r="W16" s="13">
        <f t="shared" si="5"/>
        <v>13465164963.220121</v>
      </c>
      <c r="X16" s="13">
        <f t="shared" si="5"/>
        <v>13574383096.687141</v>
      </c>
    </row>
    <row r="17" spans="1:24">
      <c r="A17" s="8" t="s">
        <v>45</v>
      </c>
      <c r="B17" s="2" t="s">
        <v>7</v>
      </c>
      <c r="C17" s="2"/>
      <c r="D17" s="14">
        <v>1739537683.135994</v>
      </c>
      <c r="E17" s="14">
        <v>1732566459.7166016</v>
      </c>
      <c r="F17" s="14">
        <v>1725595236.2972095</v>
      </c>
      <c r="G17" s="14">
        <v>1718624012.8778172</v>
      </c>
      <c r="H17" s="14">
        <v>1711652789.458425</v>
      </c>
      <c r="I17" s="14">
        <v>1704681566.0390329</v>
      </c>
      <c r="J17" s="14">
        <v>1697710342.6196408</v>
      </c>
      <c r="K17" s="14">
        <v>1690739119.2002487</v>
      </c>
      <c r="L17" s="14">
        <v>1683767895.7808564</v>
      </c>
      <c r="M17" s="14">
        <v>1676796672.3614643</v>
      </c>
      <c r="N17" s="14">
        <v>1669825448.9420722</v>
      </c>
      <c r="O17" s="14">
        <v>1684614986.6576433</v>
      </c>
      <c r="P17" s="14">
        <v>1699404524.3732147</v>
      </c>
      <c r="Q17" s="14">
        <v>1714194062.0887864</v>
      </c>
      <c r="R17" s="14">
        <v>1728983599.8043578</v>
      </c>
      <c r="S17" s="14">
        <v>1743773137.5199289</v>
      </c>
      <c r="T17" s="14">
        <v>1758508546.8633075</v>
      </c>
      <c r="U17" s="14">
        <v>1773243956.2066858</v>
      </c>
      <c r="V17" s="14">
        <v>1787979365.5500643</v>
      </c>
      <c r="W17" s="14">
        <v>1802714774.8934429</v>
      </c>
      <c r="X17" s="14">
        <v>1817450184.2368214</v>
      </c>
    </row>
    <row r="18" spans="1:24">
      <c r="A18" s="8" t="s">
        <v>46</v>
      </c>
      <c r="B18" s="2" t="s">
        <v>62</v>
      </c>
      <c r="C18" s="2"/>
      <c r="D18" s="14">
        <v>11283226370.344114</v>
      </c>
      <c r="E18" s="14">
        <v>11235487730.786907</v>
      </c>
      <c r="F18" s="14">
        <v>11187749091.2297</v>
      </c>
      <c r="G18" s="14">
        <v>11140010451.672493</v>
      </c>
      <c r="H18" s="14">
        <v>11092271812.115286</v>
      </c>
      <c r="I18" s="14">
        <v>11044533172.558079</v>
      </c>
      <c r="J18" s="14">
        <v>10996794533.000872</v>
      </c>
      <c r="K18" s="14">
        <v>10949055893.443663</v>
      </c>
      <c r="L18" s="14">
        <v>10901317253.886456</v>
      </c>
      <c r="M18" s="14">
        <v>10853578614.329248</v>
      </c>
      <c r="N18" s="14">
        <v>10805839974.772041</v>
      </c>
      <c r="O18" s="14">
        <v>10901575838.184057</v>
      </c>
      <c r="P18" s="14">
        <v>10997311701.596073</v>
      </c>
      <c r="Q18" s="14">
        <v>11093047565.008091</v>
      </c>
      <c r="R18" s="14">
        <v>11188783428.420107</v>
      </c>
      <c r="S18" s="14">
        <v>11284519291.832125</v>
      </c>
      <c r="T18" s="14">
        <v>11379002015.955765</v>
      </c>
      <c r="U18" s="14">
        <v>11473484740.079403</v>
      </c>
      <c r="V18" s="14">
        <v>11567967464.203041</v>
      </c>
      <c r="W18" s="14">
        <v>11662450188.326679</v>
      </c>
      <c r="X18" s="14">
        <v>11756932912.450319</v>
      </c>
    </row>
    <row r="19" spans="1:24" ht="15.75">
      <c r="A19" s="15" t="s">
        <v>48</v>
      </c>
      <c r="B19" s="10" t="s">
        <v>12</v>
      </c>
      <c r="C19" s="10"/>
      <c r="D19" s="13">
        <f>+D20+D21+D22</f>
        <v>0</v>
      </c>
      <c r="E19" s="13">
        <f t="shared" ref="E19:X19" si="6">+E20+E21+E22</f>
        <v>0</v>
      </c>
      <c r="F19" s="13">
        <f t="shared" si="6"/>
        <v>0</v>
      </c>
      <c r="G19" s="13">
        <f t="shared" si="6"/>
        <v>0</v>
      </c>
      <c r="H19" s="13">
        <f t="shared" si="6"/>
        <v>0</v>
      </c>
      <c r="I19" s="13">
        <f t="shared" si="6"/>
        <v>0</v>
      </c>
      <c r="J19" s="13">
        <f t="shared" si="6"/>
        <v>0</v>
      </c>
      <c r="K19" s="13">
        <f t="shared" si="6"/>
        <v>0</v>
      </c>
      <c r="L19" s="13">
        <f t="shared" si="6"/>
        <v>0</v>
      </c>
      <c r="M19" s="13">
        <f t="shared" si="6"/>
        <v>0</v>
      </c>
      <c r="N19" s="13">
        <f t="shared" si="6"/>
        <v>0</v>
      </c>
      <c r="O19" s="13">
        <f t="shared" si="6"/>
        <v>0</v>
      </c>
      <c r="P19" s="13">
        <f t="shared" si="6"/>
        <v>0</v>
      </c>
      <c r="Q19" s="13">
        <f t="shared" si="6"/>
        <v>0</v>
      </c>
      <c r="R19" s="13">
        <f t="shared" si="6"/>
        <v>0</v>
      </c>
      <c r="S19" s="13">
        <f t="shared" si="6"/>
        <v>0</v>
      </c>
      <c r="T19" s="13">
        <f t="shared" si="6"/>
        <v>0</v>
      </c>
      <c r="U19" s="13">
        <f t="shared" si="6"/>
        <v>0</v>
      </c>
      <c r="V19" s="13">
        <f t="shared" si="6"/>
        <v>0</v>
      </c>
      <c r="W19" s="13">
        <f t="shared" si="6"/>
        <v>0</v>
      </c>
      <c r="X19" s="13">
        <f t="shared" si="6"/>
        <v>0</v>
      </c>
    </row>
    <row r="20" spans="1:24" s="16" customFormat="1">
      <c r="A20" s="8" t="s">
        <v>59</v>
      </c>
      <c r="B20" s="2" t="s">
        <v>13</v>
      </c>
      <c r="C20" s="2"/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11">
        <v>0</v>
      </c>
      <c r="R20" s="11">
        <v>0</v>
      </c>
      <c r="S20" s="11">
        <v>0</v>
      </c>
      <c r="T20" s="11">
        <v>0</v>
      </c>
      <c r="U20" s="11">
        <v>0</v>
      </c>
      <c r="V20" s="11">
        <v>0</v>
      </c>
      <c r="W20" s="11">
        <v>0</v>
      </c>
      <c r="X20" s="11">
        <v>0</v>
      </c>
    </row>
    <row r="21" spans="1:24" s="16" customFormat="1">
      <c r="A21" s="8" t="s">
        <v>60</v>
      </c>
      <c r="B21" s="2" t="s">
        <v>14</v>
      </c>
      <c r="C21" s="2"/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11">
        <v>0</v>
      </c>
      <c r="R21" s="11">
        <v>0</v>
      </c>
      <c r="S21" s="11">
        <v>0</v>
      </c>
      <c r="T21" s="11">
        <v>0</v>
      </c>
      <c r="U21" s="11">
        <v>0</v>
      </c>
      <c r="V21" s="11">
        <v>0</v>
      </c>
      <c r="W21" s="11">
        <v>0</v>
      </c>
      <c r="X21" s="11">
        <v>0</v>
      </c>
    </row>
    <row r="22" spans="1:24" s="16" customFormat="1">
      <c r="A22" s="8" t="s">
        <v>61</v>
      </c>
      <c r="B22" s="2" t="s">
        <v>15</v>
      </c>
      <c r="C22" s="2"/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11">
        <v>0</v>
      </c>
      <c r="R22" s="11">
        <v>0</v>
      </c>
      <c r="S22" s="11">
        <v>0</v>
      </c>
      <c r="T22" s="11">
        <v>0</v>
      </c>
      <c r="U22" s="11">
        <v>0</v>
      </c>
      <c r="V22" s="11">
        <v>0</v>
      </c>
      <c r="W22" s="11">
        <v>0</v>
      </c>
      <c r="X22" s="11">
        <v>0</v>
      </c>
    </row>
    <row r="23" spans="1:24" ht="15.75">
      <c r="A23" s="17" t="s">
        <v>50</v>
      </c>
      <c r="B23" s="10" t="s">
        <v>16</v>
      </c>
      <c r="C23" s="10"/>
      <c r="D23" s="13">
        <f>+D24+D25+D26+D27+D28+D29+D30+D31+D32+D33</f>
        <v>0</v>
      </c>
      <c r="E23" s="13">
        <f t="shared" ref="E23:X23" si="7">+E24+E25+E26+E27+E28+E29+E30+E31+E32+E33</f>
        <v>0</v>
      </c>
      <c r="F23" s="13">
        <f t="shared" si="7"/>
        <v>0</v>
      </c>
      <c r="G23" s="13">
        <f t="shared" si="7"/>
        <v>0</v>
      </c>
      <c r="H23" s="13">
        <f t="shared" si="7"/>
        <v>0</v>
      </c>
      <c r="I23" s="13">
        <f t="shared" si="7"/>
        <v>0</v>
      </c>
      <c r="J23" s="13">
        <f t="shared" si="7"/>
        <v>0</v>
      </c>
      <c r="K23" s="13">
        <f t="shared" si="7"/>
        <v>0</v>
      </c>
      <c r="L23" s="13">
        <f t="shared" si="7"/>
        <v>0</v>
      </c>
      <c r="M23" s="13">
        <f t="shared" si="7"/>
        <v>0</v>
      </c>
      <c r="N23" s="13">
        <f t="shared" si="7"/>
        <v>0</v>
      </c>
      <c r="O23" s="13">
        <f t="shared" si="7"/>
        <v>0</v>
      </c>
      <c r="P23" s="13">
        <f t="shared" si="7"/>
        <v>0</v>
      </c>
      <c r="Q23" s="13">
        <f t="shared" si="7"/>
        <v>0</v>
      </c>
      <c r="R23" s="13">
        <f t="shared" si="7"/>
        <v>0</v>
      </c>
      <c r="S23" s="13">
        <f t="shared" si="7"/>
        <v>0</v>
      </c>
      <c r="T23" s="13">
        <f t="shared" si="7"/>
        <v>0</v>
      </c>
      <c r="U23" s="13">
        <f t="shared" si="7"/>
        <v>0</v>
      </c>
      <c r="V23" s="13">
        <f t="shared" si="7"/>
        <v>0</v>
      </c>
      <c r="W23" s="13">
        <f t="shared" si="7"/>
        <v>0</v>
      </c>
      <c r="X23" s="13">
        <f t="shared" si="7"/>
        <v>0</v>
      </c>
    </row>
    <row r="24" spans="1:24" s="16" customFormat="1" ht="15.75">
      <c r="A24" s="8" t="s">
        <v>49</v>
      </c>
      <c r="B24" s="18" t="s">
        <v>17</v>
      </c>
      <c r="C24" s="18"/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11">
        <v>0</v>
      </c>
      <c r="R24" s="11">
        <v>0</v>
      </c>
      <c r="S24" s="11">
        <v>0</v>
      </c>
      <c r="T24" s="11">
        <v>0</v>
      </c>
      <c r="U24" s="11">
        <v>0</v>
      </c>
      <c r="V24" s="11">
        <v>0</v>
      </c>
      <c r="W24" s="11">
        <v>0</v>
      </c>
      <c r="X24" s="11">
        <v>0</v>
      </c>
    </row>
    <row r="25" spans="1:24" s="16" customFormat="1" ht="15.75">
      <c r="A25" s="8" t="s">
        <v>51</v>
      </c>
      <c r="B25" s="18" t="s">
        <v>18</v>
      </c>
      <c r="C25" s="18"/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11">
        <v>0</v>
      </c>
      <c r="R25" s="11">
        <v>0</v>
      </c>
      <c r="S25" s="11">
        <v>0</v>
      </c>
      <c r="T25" s="11">
        <v>0</v>
      </c>
      <c r="U25" s="11">
        <v>0</v>
      </c>
      <c r="V25" s="11">
        <v>0</v>
      </c>
      <c r="W25" s="11">
        <v>0</v>
      </c>
      <c r="X25" s="11">
        <v>0</v>
      </c>
    </row>
    <row r="26" spans="1:24" s="16" customFormat="1" ht="15.75">
      <c r="A26" s="8" t="s">
        <v>52</v>
      </c>
      <c r="B26" s="18" t="s">
        <v>19</v>
      </c>
      <c r="C26" s="18"/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11">
        <v>0</v>
      </c>
      <c r="R26" s="11">
        <v>0</v>
      </c>
      <c r="S26" s="11">
        <v>0</v>
      </c>
      <c r="T26" s="11">
        <v>0</v>
      </c>
      <c r="U26" s="11">
        <v>0</v>
      </c>
      <c r="V26" s="11">
        <v>0</v>
      </c>
      <c r="W26" s="11">
        <v>0</v>
      </c>
      <c r="X26" s="11">
        <v>0</v>
      </c>
    </row>
    <row r="27" spans="1:24" s="16" customFormat="1" ht="15.75">
      <c r="A27" s="8" t="s">
        <v>52</v>
      </c>
      <c r="B27" s="18" t="s">
        <v>20</v>
      </c>
      <c r="C27" s="18"/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Q27" s="11">
        <v>0</v>
      </c>
      <c r="R27" s="11">
        <v>0</v>
      </c>
      <c r="S27" s="11">
        <v>0</v>
      </c>
      <c r="T27" s="11">
        <v>0</v>
      </c>
      <c r="U27" s="11">
        <v>0</v>
      </c>
      <c r="V27" s="11">
        <v>0</v>
      </c>
      <c r="W27" s="11">
        <v>0</v>
      </c>
      <c r="X27" s="11">
        <v>0</v>
      </c>
    </row>
    <row r="28" spans="1:24" s="16" customFormat="1" ht="15.75">
      <c r="A28" s="8" t="s">
        <v>53</v>
      </c>
      <c r="B28" s="18" t="s">
        <v>21</v>
      </c>
      <c r="C28" s="18"/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1">
        <v>0</v>
      </c>
      <c r="Q28" s="11">
        <v>0</v>
      </c>
      <c r="R28" s="11">
        <v>0</v>
      </c>
      <c r="S28" s="11">
        <v>0</v>
      </c>
      <c r="T28" s="11">
        <v>0</v>
      </c>
      <c r="U28" s="11">
        <v>0</v>
      </c>
      <c r="V28" s="11">
        <v>0</v>
      </c>
      <c r="W28" s="11">
        <v>0</v>
      </c>
      <c r="X28" s="11">
        <v>0</v>
      </c>
    </row>
    <row r="29" spans="1:24" s="16" customFormat="1" ht="15.75">
      <c r="A29" s="8" t="s">
        <v>54</v>
      </c>
      <c r="B29" s="18" t="s">
        <v>22</v>
      </c>
      <c r="C29" s="18"/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1">
        <v>0</v>
      </c>
      <c r="Q29" s="11">
        <v>0</v>
      </c>
      <c r="R29" s="11">
        <v>0</v>
      </c>
      <c r="S29" s="11">
        <v>0</v>
      </c>
      <c r="T29" s="11">
        <v>0</v>
      </c>
      <c r="U29" s="11">
        <v>0</v>
      </c>
      <c r="V29" s="11">
        <v>0</v>
      </c>
      <c r="W29" s="11">
        <v>0</v>
      </c>
      <c r="X29" s="11">
        <v>0</v>
      </c>
    </row>
    <row r="30" spans="1:24" s="16" customFormat="1" ht="15.75">
      <c r="A30" s="8" t="s">
        <v>55</v>
      </c>
      <c r="B30" s="18" t="s">
        <v>23</v>
      </c>
      <c r="C30" s="18"/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  <c r="Q30" s="11">
        <v>0</v>
      </c>
      <c r="R30" s="11">
        <v>0</v>
      </c>
      <c r="S30" s="11">
        <v>0</v>
      </c>
      <c r="T30" s="11">
        <v>0</v>
      </c>
      <c r="U30" s="11">
        <v>0</v>
      </c>
      <c r="V30" s="11">
        <v>0</v>
      </c>
      <c r="W30" s="11">
        <v>0</v>
      </c>
      <c r="X30" s="11">
        <v>0</v>
      </c>
    </row>
    <row r="31" spans="1:24" s="16" customFormat="1" ht="15.75">
      <c r="A31" s="8" t="s">
        <v>56</v>
      </c>
      <c r="B31" s="18" t="s">
        <v>24</v>
      </c>
      <c r="C31" s="18"/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1">
        <v>0</v>
      </c>
      <c r="Q31" s="11">
        <v>0</v>
      </c>
      <c r="R31" s="11">
        <v>0</v>
      </c>
      <c r="S31" s="11">
        <v>0</v>
      </c>
      <c r="T31" s="11">
        <v>0</v>
      </c>
      <c r="U31" s="11">
        <v>0</v>
      </c>
      <c r="V31" s="11">
        <v>0</v>
      </c>
      <c r="W31" s="11">
        <v>0</v>
      </c>
      <c r="X31" s="11">
        <v>0</v>
      </c>
    </row>
    <row r="32" spans="1:24" s="16" customFormat="1" ht="15.75">
      <c r="A32" s="8" t="s">
        <v>57</v>
      </c>
      <c r="B32" s="18" t="s">
        <v>25</v>
      </c>
      <c r="C32" s="18"/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1">
        <v>0</v>
      </c>
      <c r="Q32" s="11">
        <v>0</v>
      </c>
      <c r="R32" s="11">
        <v>0</v>
      </c>
      <c r="S32" s="11">
        <v>0</v>
      </c>
      <c r="T32" s="11">
        <v>0</v>
      </c>
      <c r="U32" s="11">
        <v>0</v>
      </c>
      <c r="V32" s="11">
        <v>0</v>
      </c>
      <c r="W32" s="11">
        <v>0</v>
      </c>
      <c r="X32" s="11">
        <v>0</v>
      </c>
    </row>
    <row r="33" spans="1:24" s="16" customFormat="1" ht="15.75">
      <c r="A33" s="8" t="s">
        <v>58</v>
      </c>
      <c r="B33" s="18" t="s">
        <v>26</v>
      </c>
      <c r="C33" s="18"/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">
        <v>0</v>
      </c>
      <c r="Q33" s="11">
        <v>0</v>
      </c>
      <c r="R33" s="11">
        <v>0</v>
      </c>
      <c r="S33" s="11">
        <v>0</v>
      </c>
      <c r="T33" s="11">
        <v>0</v>
      </c>
      <c r="U33" s="11">
        <v>0</v>
      </c>
      <c r="V33" s="11">
        <v>0</v>
      </c>
      <c r="W33" s="11">
        <v>0</v>
      </c>
      <c r="X33" s="11">
        <v>0</v>
      </c>
    </row>
    <row r="34" spans="1:24" s="16" customFormat="1" ht="15.75">
      <c r="A34" s="17"/>
      <c r="B34" s="10"/>
      <c r="C34" s="18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</row>
    <row r="35" spans="1:24" ht="15.75">
      <c r="A35" s="25">
        <v>4</v>
      </c>
      <c r="B35" s="9" t="s">
        <v>8</v>
      </c>
      <c r="C35" s="10"/>
      <c r="D35" s="11">
        <v>9844704397.5937748</v>
      </c>
      <c r="E35" s="11">
        <v>10067424351.708929</v>
      </c>
      <c r="F35" s="11">
        <v>10988796237.050091</v>
      </c>
      <c r="G35" s="11">
        <v>11803467850.727659</v>
      </c>
      <c r="H35" s="11">
        <v>12361721284.11622</v>
      </c>
      <c r="I35" s="11">
        <v>12846407325.55081</v>
      </c>
      <c r="J35" s="11">
        <v>12960306117.655849</v>
      </c>
      <c r="K35" s="11">
        <v>13683256232.99404</v>
      </c>
      <c r="L35" s="11">
        <v>14832355050.249741</v>
      </c>
      <c r="M35" s="11">
        <v>16051899430.83267</v>
      </c>
      <c r="N35" s="11">
        <v>16340967001.99354</v>
      </c>
      <c r="O35" s="11">
        <v>16516861599.716681</v>
      </c>
      <c r="P35" s="11">
        <v>16996210958.6514</v>
      </c>
      <c r="Q35" s="11">
        <v>18084735011.579041</v>
      </c>
      <c r="R35" s="11">
        <v>18855046510.423931</v>
      </c>
      <c r="S35" s="11">
        <v>19964925487.344139</v>
      </c>
      <c r="T35" s="11">
        <v>21717773423.89452</v>
      </c>
      <c r="U35" s="11">
        <v>23441153126.260239</v>
      </c>
      <c r="V35" s="11">
        <v>24079258647.348999</v>
      </c>
      <c r="W35" s="11">
        <v>23768420049.332321</v>
      </c>
      <c r="X35" s="11">
        <v>24759966255.658001</v>
      </c>
    </row>
    <row r="36" spans="1:24" ht="15.75">
      <c r="A36" s="25">
        <v>5</v>
      </c>
      <c r="B36" s="9" t="s">
        <v>9</v>
      </c>
      <c r="C36" s="10"/>
      <c r="D36" s="11">
        <v>3070240.0000000005</v>
      </c>
      <c r="E36" s="11">
        <v>3147451.0000000005</v>
      </c>
      <c r="F36" s="11">
        <v>3224848.9999999986</v>
      </c>
      <c r="G36" s="11">
        <v>3303411.9999999991</v>
      </c>
      <c r="H36" s="11">
        <v>3384497.9999999995</v>
      </c>
      <c r="I36" s="11">
        <v>3468918</v>
      </c>
      <c r="J36" s="11">
        <v>3557095</v>
      </c>
      <c r="K36" s="11">
        <v>3648263.0000000014</v>
      </c>
      <c r="L36" s="11">
        <v>3740577.9999999995</v>
      </c>
      <c r="M36" s="11">
        <v>3831504.0000000005</v>
      </c>
      <c r="N36" s="11">
        <v>3919180</v>
      </c>
      <c r="O36" s="11">
        <v>4002946</v>
      </c>
      <c r="P36" s="11">
        <v>4083196.9999999991</v>
      </c>
      <c r="Q36" s="11">
        <v>4160437.9999999991</v>
      </c>
      <c r="R36" s="11">
        <v>4235605</v>
      </c>
      <c r="S36" s="11">
        <v>4309412.9999999991</v>
      </c>
      <c r="T36" s="11">
        <v>4381820</v>
      </c>
      <c r="U36" s="11">
        <v>4452608.0000000019</v>
      </c>
      <c r="V36" s="11">
        <v>4522124.0000000019</v>
      </c>
      <c r="W36" s="11">
        <v>4590790</v>
      </c>
      <c r="X36" s="11">
        <v>4658886.9999999981</v>
      </c>
    </row>
    <row r="37" spans="1:24" ht="15.75">
      <c r="C37" s="10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</row>
    <row r="38" spans="1:24">
      <c r="B38" s="1" t="s">
        <v>35</v>
      </c>
      <c r="C38" s="1"/>
      <c r="D38" s="33">
        <v>1990</v>
      </c>
      <c r="E38" s="33">
        <v>1991</v>
      </c>
      <c r="F38" s="33">
        <v>1992</v>
      </c>
      <c r="G38" s="33">
        <v>1993</v>
      </c>
      <c r="H38" s="33">
        <v>1994</v>
      </c>
      <c r="I38" s="33">
        <v>1995</v>
      </c>
      <c r="J38" s="33">
        <v>1996</v>
      </c>
      <c r="K38" s="33">
        <v>1997</v>
      </c>
      <c r="L38" s="33">
        <v>1998</v>
      </c>
      <c r="M38" s="33">
        <v>1999</v>
      </c>
      <c r="N38" s="33">
        <v>2000</v>
      </c>
      <c r="O38" s="33">
        <v>2001</v>
      </c>
      <c r="P38" s="33">
        <v>2002</v>
      </c>
      <c r="Q38" s="33">
        <v>2003</v>
      </c>
      <c r="R38" s="33">
        <v>2004</v>
      </c>
      <c r="S38" s="33">
        <v>2005</v>
      </c>
      <c r="T38" s="33">
        <v>2006</v>
      </c>
      <c r="U38" s="33">
        <v>2007</v>
      </c>
      <c r="V38" s="33">
        <v>2008</v>
      </c>
      <c r="W38" s="33">
        <v>2009</v>
      </c>
      <c r="X38" s="33">
        <v>2010</v>
      </c>
    </row>
    <row r="39" spans="1:24" ht="16.5">
      <c r="B39" s="23" t="s">
        <v>28</v>
      </c>
      <c r="C39" s="7"/>
      <c r="D39" s="11">
        <f t="shared" ref="D39:X39" si="8">+D7/D36</f>
        <v>63376.566621915968</v>
      </c>
      <c r="E39" s="11">
        <f t="shared" si="8"/>
        <v>63184.890691040382</v>
      </c>
      <c r="F39" s="11">
        <f t="shared" si="8"/>
        <v>63066.646436675503</v>
      </c>
      <c r="G39" s="11">
        <f t="shared" si="8"/>
        <v>63514.443680271463</v>
      </c>
      <c r="H39" s="11">
        <f t="shared" si="8"/>
        <v>62385.924381887991</v>
      </c>
      <c r="I39" s="11">
        <f t="shared" si="8"/>
        <v>63051.059139266901</v>
      </c>
      <c r="J39" s="11">
        <f t="shared" si="8"/>
        <v>63038.273572532358</v>
      </c>
      <c r="K39" s="11">
        <f t="shared" si="8"/>
        <v>64288.001418763532</v>
      </c>
      <c r="L39" s="11">
        <f t="shared" si="8"/>
        <v>65366.279197017437</v>
      </c>
      <c r="M39" s="11">
        <f t="shared" si="8"/>
        <v>65989.001677016262</v>
      </c>
      <c r="N39" s="11">
        <f t="shared" si="8"/>
        <v>66230.633309039229</v>
      </c>
      <c r="O39" s="11">
        <f t="shared" si="8"/>
        <v>67346.893886340928</v>
      </c>
      <c r="P39" s="11">
        <f t="shared" si="8"/>
        <v>67689.695849548967</v>
      </c>
      <c r="Q39" s="11">
        <f t="shared" si="8"/>
        <v>68105.528894002404</v>
      </c>
      <c r="R39" s="11">
        <f t="shared" si="8"/>
        <v>68280.301325524473</v>
      </c>
      <c r="S39" s="11">
        <f t="shared" si="8"/>
        <v>69356.26666787258</v>
      </c>
      <c r="T39" s="11">
        <f t="shared" si="8"/>
        <v>70424.085434193781</v>
      </c>
      <c r="U39" s="11">
        <f t="shared" si="8"/>
        <v>71829.318163442731</v>
      </c>
      <c r="V39" s="11">
        <f t="shared" si="8"/>
        <v>73011.910662005117</v>
      </c>
      <c r="W39" s="11">
        <f t="shared" si="8"/>
        <v>72749.408349233971</v>
      </c>
      <c r="X39" s="11">
        <f t="shared" si="8"/>
        <v>74003.409430206273</v>
      </c>
    </row>
    <row r="40" spans="1:24" ht="15.75">
      <c r="B40" s="20" t="s">
        <v>5</v>
      </c>
      <c r="C40" s="7"/>
      <c r="D40" s="11">
        <f t="shared" ref="D40:X40" si="9">+D8/D36</f>
        <v>7396.4345816606519</v>
      </c>
      <c r="E40" s="11">
        <f t="shared" si="9"/>
        <v>7451.6709485773208</v>
      </c>
      <c r="F40" s="11">
        <f t="shared" si="9"/>
        <v>7622.6125976693893</v>
      </c>
      <c r="G40" s="11">
        <f t="shared" si="9"/>
        <v>7845.7729938879083</v>
      </c>
      <c r="H40" s="11">
        <f t="shared" si="9"/>
        <v>8051.6872883743699</v>
      </c>
      <c r="I40" s="11">
        <f t="shared" si="9"/>
        <v>8242.2904134900818</v>
      </c>
      <c r="J40" s="11">
        <f t="shared" si="9"/>
        <v>8346.2580729035635</v>
      </c>
      <c r="K40" s="11">
        <f t="shared" si="9"/>
        <v>8520.0390542011301</v>
      </c>
      <c r="L40" s="11">
        <f t="shared" si="9"/>
        <v>8843.5999307231559</v>
      </c>
      <c r="M40" s="11">
        <f t="shared" si="9"/>
        <v>9099.3911602214412</v>
      </c>
      <c r="N40" s="11">
        <f t="shared" si="9"/>
        <v>9325.3352660559631</v>
      </c>
      <c r="O40" s="11">
        <f t="shared" si="9"/>
        <v>9553.7495528654672</v>
      </c>
      <c r="P40" s="11">
        <f t="shared" si="9"/>
        <v>9815.3146921124226</v>
      </c>
      <c r="Q40" s="11">
        <f t="shared" si="9"/>
        <v>10114.593456501119</v>
      </c>
      <c r="R40" s="11">
        <f t="shared" si="9"/>
        <v>10384.774441545638</v>
      </c>
      <c r="S40" s="11">
        <f t="shared" si="9"/>
        <v>10666.636045220173</v>
      </c>
      <c r="T40" s="11">
        <f t="shared" si="9"/>
        <v>11016.445402852691</v>
      </c>
      <c r="U40" s="11">
        <f t="shared" si="9"/>
        <v>11506.374207210927</v>
      </c>
      <c r="V40" s="11">
        <f t="shared" si="9"/>
        <v>12077.658574539491</v>
      </c>
      <c r="W40" s="11">
        <f t="shared" si="9"/>
        <v>12488.375449999534</v>
      </c>
      <c r="X40" s="11">
        <f t="shared" si="9"/>
        <v>12892.70941397565</v>
      </c>
    </row>
    <row r="41" spans="1:24" ht="15.75">
      <c r="B41" s="20" t="s">
        <v>38</v>
      </c>
      <c r="C41" s="7"/>
      <c r="D41" s="37">
        <f>+D9/D36</f>
        <v>43930.209082041707</v>
      </c>
      <c r="E41" s="37">
        <f t="shared" ref="E41:X41" si="10">+E9/E36</f>
        <v>44217.677433527664</v>
      </c>
      <c r="F41" s="37">
        <f t="shared" si="10"/>
        <v>44473.396699641446</v>
      </c>
      <c r="G41" s="37">
        <f t="shared" si="10"/>
        <v>45123.479843162095</v>
      </c>
      <c r="H41" s="37">
        <f t="shared" si="10"/>
        <v>44113.167603994458</v>
      </c>
      <c r="I41" s="37">
        <f t="shared" si="10"/>
        <v>44993.128514424614</v>
      </c>
      <c r="J41" s="37">
        <f t="shared" si="10"/>
        <v>45290.043060226009</v>
      </c>
      <c r="K41" s="37">
        <f t="shared" si="10"/>
        <v>46735.671124011838</v>
      </c>
      <c r="L41" s="37">
        <f t="shared" si="10"/>
        <v>47833.583320024511</v>
      </c>
      <c r="M41" s="37">
        <f t="shared" si="10"/>
        <v>48494.287172483986</v>
      </c>
      <c r="N41" s="37">
        <f t="shared" si="10"/>
        <v>48839.127023301422</v>
      </c>
      <c r="O41" s="37">
        <f t="shared" si="10"/>
        <v>49886.343364263048</v>
      </c>
      <c r="P41" s="37">
        <f t="shared" si="10"/>
        <v>50113.74200921684</v>
      </c>
      <c r="Q41" s="37">
        <f t="shared" si="10"/>
        <v>50340.311705056243</v>
      </c>
      <c r="R41" s="37">
        <f t="shared" si="10"/>
        <v>50371.768914160006</v>
      </c>
      <c r="S41" s="37">
        <f t="shared" si="10"/>
        <v>51334.249279909651</v>
      </c>
      <c r="T41" s="37">
        <f t="shared" si="10"/>
        <v>52125.14094458607</v>
      </c>
      <c r="U41" s="37">
        <f t="shared" si="10"/>
        <v>53143.372957942833</v>
      </c>
      <c r="V41" s="37">
        <f t="shared" si="10"/>
        <v>53840.896532196348</v>
      </c>
      <c r="W41" s="37">
        <f t="shared" si="10"/>
        <v>53136.707518873423</v>
      </c>
      <c r="X41" s="37">
        <f t="shared" si="10"/>
        <v>54000.092277552052</v>
      </c>
    </row>
    <row r="42" spans="1:24" ht="15.75">
      <c r="B42" s="20" t="s">
        <v>10</v>
      </c>
      <c r="C42" s="9"/>
      <c r="D42" s="11">
        <f t="shared" ref="D42:X42" si="11">+D10/D36</f>
        <v>12049.92295821361</v>
      </c>
      <c r="E42" s="11">
        <f t="shared" si="11"/>
        <v>11515.542308935395</v>
      </c>
      <c r="F42" s="11">
        <f t="shared" si="11"/>
        <v>10970.637139364673</v>
      </c>
      <c r="G42" s="11">
        <f t="shared" si="11"/>
        <v>10545.190843221455</v>
      </c>
      <c r="H42" s="11">
        <f t="shared" si="11"/>
        <v>10221.069489519165</v>
      </c>
      <c r="I42" s="11">
        <f t="shared" si="11"/>
        <v>9815.640211352209</v>
      </c>
      <c r="J42" s="11">
        <f t="shared" si="11"/>
        <v>9401.972439402789</v>
      </c>
      <c r="K42" s="11">
        <f t="shared" si="11"/>
        <v>9032.2912405505595</v>
      </c>
      <c r="L42" s="11">
        <f t="shared" si="11"/>
        <v>8689.095946269772</v>
      </c>
      <c r="M42" s="11">
        <f t="shared" si="11"/>
        <v>8395.3233443108329</v>
      </c>
      <c r="N42" s="11">
        <f t="shared" si="11"/>
        <v>8066.1710196818512</v>
      </c>
      <c r="O42" s="11">
        <f t="shared" si="11"/>
        <v>7906.8009692124124</v>
      </c>
      <c r="P42" s="11">
        <f t="shared" si="11"/>
        <v>7760.6391482196868</v>
      </c>
      <c r="Q42" s="11">
        <f t="shared" si="11"/>
        <v>7650.6237324450485</v>
      </c>
      <c r="R42" s="11">
        <f t="shared" si="11"/>
        <v>7523.7579698188174</v>
      </c>
      <c r="S42" s="11">
        <f t="shared" si="11"/>
        <v>7355.3813427427531</v>
      </c>
      <c r="T42" s="11">
        <f t="shared" si="11"/>
        <v>7282.4990867550214</v>
      </c>
      <c r="U42" s="11">
        <f t="shared" si="11"/>
        <v>7179.5709982889775</v>
      </c>
      <c r="V42" s="11">
        <f t="shared" si="11"/>
        <v>7093.3555552692724</v>
      </c>
      <c r="W42" s="11">
        <f t="shared" si="11"/>
        <v>7124.3253803610087</v>
      </c>
      <c r="X42" s="11">
        <f t="shared" si="11"/>
        <v>7110.607738678561</v>
      </c>
    </row>
    <row r="43" spans="1:24" ht="15.75">
      <c r="B43" s="26" t="s">
        <v>32</v>
      </c>
      <c r="C43" s="9"/>
      <c r="D43" s="11">
        <f t="shared" ref="D43:X43" si="12">+D11/D36</f>
        <v>12049.92295821361</v>
      </c>
      <c r="E43" s="11">
        <f t="shared" si="12"/>
        <v>11515.542308935395</v>
      </c>
      <c r="F43" s="11">
        <f t="shared" si="12"/>
        <v>10970.637139364673</v>
      </c>
      <c r="G43" s="11">
        <f t="shared" si="12"/>
        <v>10545.190843221455</v>
      </c>
      <c r="H43" s="11">
        <f t="shared" si="12"/>
        <v>10221.069489519165</v>
      </c>
      <c r="I43" s="11">
        <f t="shared" si="12"/>
        <v>9815.640211352209</v>
      </c>
      <c r="J43" s="11">
        <f t="shared" si="12"/>
        <v>9401.972439402789</v>
      </c>
      <c r="K43" s="11">
        <f t="shared" si="12"/>
        <v>9032.2912405505595</v>
      </c>
      <c r="L43" s="11">
        <f t="shared" si="12"/>
        <v>8689.095946269772</v>
      </c>
      <c r="M43" s="11">
        <f t="shared" si="12"/>
        <v>8395.3233443108329</v>
      </c>
      <c r="N43" s="11">
        <f t="shared" si="12"/>
        <v>8066.1710196818512</v>
      </c>
      <c r="O43" s="11">
        <f t="shared" si="12"/>
        <v>7906.8009692124124</v>
      </c>
      <c r="P43" s="11">
        <f t="shared" si="12"/>
        <v>7760.6391482196868</v>
      </c>
      <c r="Q43" s="11">
        <f t="shared" si="12"/>
        <v>7650.6237324450485</v>
      </c>
      <c r="R43" s="11">
        <f t="shared" si="12"/>
        <v>7523.7579698188174</v>
      </c>
      <c r="S43" s="11">
        <f t="shared" si="12"/>
        <v>7355.3813427427531</v>
      </c>
      <c r="T43" s="11">
        <f t="shared" si="12"/>
        <v>7282.4990867550214</v>
      </c>
      <c r="U43" s="11">
        <f t="shared" si="12"/>
        <v>7179.5709982889775</v>
      </c>
      <c r="V43" s="11">
        <f t="shared" si="12"/>
        <v>7093.3555552692724</v>
      </c>
      <c r="W43" s="11">
        <f t="shared" si="12"/>
        <v>7124.3253803610087</v>
      </c>
      <c r="X43" s="11">
        <f t="shared" si="12"/>
        <v>7110.607738678561</v>
      </c>
    </row>
    <row r="44" spans="1:24" ht="15.75">
      <c r="B44" s="26" t="s">
        <v>33</v>
      </c>
      <c r="C44" s="9"/>
      <c r="D44" s="11">
        <f t="shared" ref="D44:X44" si="13">+D12/D36</f>
        <v>0</v>
      </c>
      <c r="E44" s="11">
        <f t="shared" si="13"/>
        <v>0</v>
      </c>
      <c r="F44" s="11">
        <f t="shared" si="13"/>
        <v>0</v>
      </c>
      <c r="G44" s="11">
        <f t="shared" si="13"/>
        <v>0</v>
      </c>
      <c r="H44" s="11">
        <f t="shared" si="13"/>
        <v>0</v>
      </c>
      <c r="I44" s="11">
        <f t="shared" si="13"/>
        <v>0</v>
      </c>
      <c r="J44" s="11">
        <f t="shared" si="13"/>
        <v>0</v>
      </c>
      <c r="K44" s="11">
        <f t="shared" si="13"/>
        <v>0</v>
      </c>
      <c r="L44" s="11">
        <f t="shared" si="13"/>
        <v>0</v>
      </c>
      <c r="M44" s="11">
        <f t="shared" si="13"/>
        <v>0</v>
      </c>
      <c r="N44" s="11">
        <f t="shared" si="13"/>
        <v>0</v>
      </c>
      <c r="O44" s="11">
        <f t="shared" si="13"/>
        <v>0</v>
      </c>
      <c r="P44" s="11">
        <f t="shared" si="13"/>
        <v>0</v>
      </c>
      <c r="Q44" s="11">
        <f t="shared" si="13"/>
        <v>0</v>
      </c>
      <c r="R44" s="11">
        <f t="shared" si="13"/>
        <v>0</v>
      </c>
      <c r="S44" s="11">
        <f t="shared" si="13"/>
        <v>0</v>
      </c>
      <c r="T44" s="11">
        <f t="shared" si="13"/>
        <v>0</v>
      </c>
      <c r="U44" s="11">
        <f t="shared" si="13"/>
        <v>0</v>
      </c>
      <c r="V44" s="11">
        <f t="shared" si="13"/>
        <v>0</v>
      </c>
      <c r="W44" s="11">
        <f t="shared" si="13"/>
        <v>0</v>
      </c>
      <c r="X44" s="11">
        <f t="shared" si="13"/>
        <v>0</v>
      </c>
    </row>
    <row r="45" spans="1:24" ht="15.75">
      <c r="B45" s="10" t="s">
        <v>31</v>
      </c>
      <c r="C45" s="9"/>
      <c r="D45" s="11">
        <f t="shared" ref="D45:X45" si="14">+D13/D36</f>
        <v>7808.3118615305802</v>
      </c>
      <c r="E45" s="11">
        <f t="shared" si="14"/>
        <v>7395.3656356516776</v>
      </c>
      <c r="F45" s="11">
        <f t="shared" si="14"/>
        <v>6966.3118740493301</v>
      </c>
      <c r="G45" s="11">
        <f t="shared" si="14"/>
        <v>6652.6595862815657</v>
      </c>
      <c r="H45" s="11">
        <f t="shared" si="14"/>
        <v>6437.9605612309188</v>
      </c>
      <c r="I45" s="11">
        <f t="shared" si="14"/>
        <v>6140.3689196707364</v>
      </c>
      <c r="J45" s="11">
        <f t="shared" si="14"/>
        <v>5833.1881152223805</v>
      </c>
      <c r="K45" s="11">
        <f t="shared" si="14"/>
        <v>5567.6849299189225</v>
      </c>
      <c r="L45" s="11">
        <f t="shared" si="14"/>
        <v>5324.6198814297095</v>
      </c>
      <c r="M45" s="11">
        <f t="shared" si="14"/>
        <v>5124.969121350161</v>
      </c>
      <c r="N45" s="11">
        <f t="shared" si="14"/>
        <v>4882.9374290547012</v>
      </c>
      <c r="O45" s="11">
        <f t="shared" si="14"/>
        <v>4762.5689898547835</v>
      </c>
      <c r="P45" s="11">
        <f t="shared" si="14"/>
        <v>4651.1354367971689</v>
      </c>
      <c r="Q45" s="11">
        <f t="shared" si="14"/>
        <v>4572.2839934327421</v>
      </c>
      <c r="R45" s="11">
        <f t="shared" si="14"/>
        <v>4473.953507829453</v>
      </c>
      <c r="S45" s="11">
        <f t="shared" si="14"/>
        <v>4332.1639278994653</v>
      </c>
      <c r="T45" s="11">
        <f t="shared" si="14"/>
        <v>4284.3132729107574</v>
      </c>
      <c r="U45" s="11">
        <f t="shared" si="14"/>
        <v>4204.5216123367263</v>
      </c>
      <c r="V45" s="11">
        <f t="shared" si="14"/>
        <v>4139.8879303759486</v>
      </c>
      <c r="W45" s="11">
        <f t="shared" si="14"/>
        <v>4191.2430648510162</v>
      </c>
      <c r="X45" s="11">
        <f t="shared" si="14"/>
        <v>4196.9540920700147</v>
      </c>
    </row>
    <row r="46" spans="1:24" ht="15.75">
      <c r="B46" s="10" t="s">
        <v>11</v>
      </c>
      <c r="C46" s="9"/>
      <c r="D46" s="11">
        <f t="shared" ref="D46:X46" si="15">+D16/D36</f>
        <v>4241.6110966830302</v>
      </c>
      <c r="E46" s="11">
        <f t="shared" si="15"/>
        <v>4120.1766732837168</v>
      </c>
      <c r="F46" s="11">
        <f t="shared" si="15"/>
        <v>4004.3252653153418</v>
      </c>
      <c r="G46" s="11">
        <f t="shared" si="15"/>
        <v>3892.5312569398893</v>
      </c>
      <c r="H46" s="11">
        <f t="shared" si="15"/>
        <v>3783.1089282882463</v>
      </c>
      <c r="I46" s="11">
        <f t="shared" si="15"/>
        <v>3675.2712916814726</v>
      </c>
      <c r="J46" s="11">
        <f t="shared" si="15"/>
        <v>3568.7843241804089</v>
      </c>
      <c r="K46" s="11">
        <f t="shared" si="15"/>
        <v>3464.6063106316365</v>
      </c>
      <c r="L46" s="11">
        <f t="shared" si="15"/>
        <v>3364.4760648400634</v>
      </c>
      <c r="M46" s="11">
        <f t="shared" si="15"/>
        <v>3270.3542229606728</v>
      </c>
      <c r="N46" s="11">
        <f t="shared" si="15"/>
        <v>3183.2335906271501</v>
      </c>
      <c r="O46" s="11">
        <f t="shared" si="15"/>
        <v>3144.2319793576285</v>
      </c>
      <c r="P46" s="11">
        <f t="shared" si="15"/>
        <v>3109.5037114225179</v>
      </c>
      <c r="Q46" s="11">
        <f t="shared" si="15"/>
        <v>3078.3397390123059</v>
      </c>
      <c r="R46" s="11">
        <f t="shared" si="15"/>
        <v>3049.8044619893649</v>
      </c>
      <c r="S46" s="11">
        <f t="shared" si="15"/>
        <v>3023.2174148432878</v>
      </c>
      <c r="T46" s="11">
        <f t="shared" si="15"/>
        <v>2998.185813844264</v>
      </c>
      <c r="U46" s="11">
        <f t="shared" si="15"/>
        <v>2975.0493859522517</v>
      </c>
      <c r="V46" s="11">
        <f t="shared" si="15"/>
        <v>2953.4676248933242</v>
      </c>
      <c r="W46" s="11">
        <f t="shared" si="15"/>
        <v>2933.0823155099934</v>
      </c>
      <c r="X46" s="11">
        <f t="shared" si="15"/>
        <v>2913.6536466085454</v>
      </c>
    </row>
    <row r="47" spans="1:24" ht="15.75">
      <c r="B47" s="10" t="s">
        <v>12</v>
      </c>
      <c r="C47" s="9"/>
      <c r="D47" s="11">
        <f t="shared" ref="D47:X47" si="16">+D19/D36</f>
        <v>0</v>
      </c>
      <c r="E47" s="11">
        <f t="shared" si="16"/>
        <v>0</v>
      </c>
      <c r="F47" s="11">
        <f t="shared" si="16"/>
        <v>0</v>
      </c>
      <c r="G47" s="11">
        <f t="shared" si="16"/>
        <v>0</v>
      </c>
      <c r="H47" s="11">
        <f t="shared" si="16"/>
        <v>0</v>
      </c>
      <c r="I47" s="11">
        <f t="shared" si="16"/>
        <v>0</v>
      </c>
      <c r="J47" s="11">
        <f t="shared" si="16"/>
        <v>0</v>
      </c>
      <c r="K47" s="11">
        <f t="shared" si="16"/>
        <v>0</v>
      </c>
      <c r="L47" s="11">
        <f t="shared" si="16"/>
        <v>0</v>
      </c>
      <c r="M47" s="11">
        <f t="shared" si="16"/>
        <v>0</v>
      </c>
      <c r="N47" s="11">
        <f t="shared" si="16"/>
        <v>0</v>
      </c>
      <c r="O47" s="11">
        <f t="shared" si="16"/>
        <v>0</v>
      </c>
      <c r="P47" s="11">
        <f t="shared" si="16"/>
        <v>0</v>
      </c>
      <c r="Q47" s="11">
        <f t="shared" si="16"/>
        <v>0</v>
      </c>
      <c r="R47" s="11">
        <f t="shared" si="16"/>
        <v>0</v>
      </c>
      <c r="S47" s="11">
        <f t="shared" si="16"/>
        <v>0</v>
      </c>
      <c r="T47" s="11">
        <f t="shared" si="16"/>
        <v>0</v>
      </c>
      <c r="U47" s="11">
        <f t="shared" si="16"/>
        <v>0</v>
      </c>
      <c r="V47" s="11">
        <f t="shared" si="16"/>
        <v>0</v>
      </c>
      <c r="W47" s="11">
        <f t="shared" si="16"/>
        <v>0</v>
      </c>
      <c r="X47" s="11">
        <f t="shared" si="16"/>
        <v>0</v>
      </c>
    </row>
    <row r="48" spans="1:24" ht="15.75">
      <c r="B48" s="10" t="s">
        <v>16</v>
      </c>
      <c r="C48" s="9"/>
      <c r="D48" s="11">
        <f t="shared" ref="D48:X48" si="17">+D23/D36</f>
        <v>0</v>
      </c>
      <c r="E48" s="11">
        <f t="shared" si="17"/>
        <v>0</v>
      </c>
      <c r="F48" s="11">
        <f t="shared" si="17"/>
        <v>0</v>
      </c>
      <c r="G48" s="11">
        <f t="shared" si="17"/>
        <v>0</v>
      </c>
      <c r="H48" s="11">
        <f t="shared" si="17"/>
        <v>0</v>
      </c>
      <c r="I48" s="11">
        <f t="shared" si="17"/>
        <v>0</v>
      </c>
      <c r="J48" s="11">
        <f t="shared" si="17"/>
        <v>0</v>
      </c>
      <c r="K48" s="11">
        <f t="shared" si="17"/>
        <v>0</v>
      </c>
      <c r="L48" s="11">
        <f t="shared" si="17"/>
        <v>0</v>
      </c>
      <c r="M48" s="11">
        <f t="shared" si="17"/>
        <v>0</v>
      </c>
      <c r="N48" s="11">
        <f t="shared" si="17"/>
        <v>0</v>
      </c>
      <c r="O48" s="11">
        <f t="shared" si="17"/>
        <v>0</v>
      </c>
      <c r="P48" s="11">
        <f t="shared" si="17"/>
        <v>0</v>
      </c>
      <c r="Q48" s="11">
        <f t="shared" si="17"/>
        <v>0</v>
      </c>
      <c r="R48" s="11">
        <f t="shared" si="17"/>
        <v>0</v>
      </c>
      <c r="S48" s="11">
        <f t="shared" si="17"/>
        <v>0</v>
      </c>
      <c r="T48" s="11">
        <f t="shared" si="17"/>
        <v>0</v>
      </c>
      <c r="U48" s="11">
        <f t="shared" si="17"/>
        <v>0</v>
      </c>
      <c r="V48" s="11">
        <f t="shared" si="17"/>
        <v>0</v>
      </c>
      <c r="W48" s="11">
        <f t="shared" si="17"/>
        <v>0</v>
      </c>
      <c r="X48" s="11">
        <f t="shared" si="17"/>
        <v>0</v>
      </c>
    </row>
    <row r="49" spans="2:24" ht="15.75">
      <c r="B49" s="20"/>
      <c r="C49" s="9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</row>
    <row r="50" spans="2:24" ht="15.75">
      <c r="B50" s="9" t="s">
        <v>8</v>
      </c>
      <c r="C50" s="9"/>
      <c r="D50" s="11">
        <f>+D35/D36</f>
        <v>3206.493432954353</v>
      </c>
      <c r="E50" s="11">
        <f t="shared" ref="E50:X50" si="18">+E35/E36</f>
        <v>3198.5960549374486</v>
      </c>
      <c r="F50" s="11">
        <f t="shared" si="18"/>
        <v>3407.538224906064</v>
      </c>
      <c r="G50" s="11">
        <f t="shared" si="18"/>
        <v>3573.1140562326655</v>
      </c>
      <c r="H50" s="11">
        <f t="shared" si="18"/>
        <v>3652.4534167596562</v>
      </c>
      <c r="I50" s="11">
        <f t="shared" si="18"/>
        <v>3703.2894192225963</v>
      </c>
      <c r="J50" s="11">
        <f t="shared" si="18"/>
        <v>3643.5085702394367</v>
      </c>
      <c r="K50" s="11">
        <f t="shared" si="18"/>
        <v>3750.6222092524672</v>
      </c>
      <c r="L50" s="11">
        <f t="shared" si="18"/>
        <v>3965.2575217652839</v>
      </c>
      <c r="M50" s="11">
        <f t="shared" si="18"/>
        <v>4189.4513044571186</v>
      </c>
      <c r="N50" s="11">
        <f t="shared" si="18"/>
        <v>4169.4862195646892</v>
      </c>
      <c r="O50" s="11">
        <f t="shared" si="18"/>
        <v>4126.1764709583094</v>
      </c>
      <c r="P50" s="11">
        <f t="shared" si="18"/>
        <v>4162.4763533700198</v>
      </c>
      <c r="Q50" s="11">
        <f t="shared" si="18"/>
        <v>4346.8343985847268</v>
      </c>
      <c r="R50" s="11">
        <f t="shared" si="18"/>
        <v>4451.5592248153289</v>
      </c>
      <c r="S50" s="11">
        <f t="shared" si="18"/>
        <v>4632.8642641919314</v>
      </c>
      <c r="T50" s="11">
        <f t="shared" si="18"/>
        <v>4956.3362766828668</v>
      </c>
      <c r="U50" s="11">
        <f t="shared" si="18"/>
        <v>5264.5894554966953</v>
      </c>
      <c r="V50" s="11">
        <f t="shared" si="18"/>
        <v>5324.7674427656093</v>
      </c>
      <c r="W50" s="11">
        <f t="shared" si="18"/>
        <v>5177.4139198988241</v>
      </c>
      <c r="X50" s="11">
        <f t="shared" si="18"/>
        <v>5314.5668172801807</v>
      </c>
    </row>
    <row r="51" spans="2:24" ht="15.75">
      <c r="B51" s="9"/>
      <c r="C51" s="9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</row>
    <row r="52" spans="2:24" ht="30">
      <c r="B52" s="28" t="s">
        <v>34</v>
      </c>
      <c r="C52" s="1"/>
      <c r="D52" s="34">
        <v>1990</v>
      </c>
      <c r="E52" s="34">
        <v>1991</v>
      </c>
      <c r="F52" s="34">
        <v>1992</v>
      </c>
      <c r="G52" s="34">
        <v>1993</v>
      </c>
      <c r="H52" s="34">
        <v>1994</v>
      </c>
      <c r="I52" s="34">
        <v>1995</v>
      </c>
      <c r="J52" s="34">
        <v>1996</v>
      </c>
      <c r="K52" s="34">
        <v>1997</v>
      </c>
      <c r="L52" s="34">
        <v>1998</v>
      </c>
      <c r="M52" s="34">
        <v>1999</v>
      </c>
      <c r="N52" s="34">
        <v>2000</v>
      </c>
      <c r="O52" s="34">
        <v>2001</v>
      </c>
      <c r="P52" s="34">
        <v>2002</v>
      </c>
      <c r="Q52" s="34">
        <v>2003</v>
      </c>
      <c r="R52" s="34">
        <v>2004</v>
      </c>
      <c r="S52" s="34">
        <v>2005</v>
      </c>
      <c r="T52" s="34">
        <v>2006</v>
      </c>
      <c r="U52" s="34">
        <v>2007</v>
      </c>
      <c r="V52" s="34">
        <v>2008</v>
      </c>
      <c r="W52" s="34">
        <v>2009</v>
      </c>
      <c r="X52" s="34">
        <v>2010</v>
      </c>
    </row>
    <row r="53" spans="2:24" ht="16.5">
      <c r="B53" s="23" t="s">
        <v>28</v>
      </c>
      <c r="C53" s="7"/>
      <c r="D53" s="32">
        <f>IFERROR(((D39/$D39)-1)*100,0)</f>
        <v>0</v>
      </c>
      <c r="E53" s="32">
        <f>IFERROR(((E39/$D39)-1)*100,0)</f>
        <v>-0.30243975193396944</v>
      </c>
      <c r="F53" s="32">
        <f>IFERROR(((F39/$D39)-1)*100,0)</f>
        <v>-0.48901384495841915</v>
      </c>
      <c r="G53" s="32">
        <f>IFERROR(((G39/$D39)-1)*100,0)</f>
        <v>0.21755211066896152</v>
      </c>
      <c r="H53" s="32">
        <f t="shared" ref="H53:X53" si="19">IFERROR(((H39/$D39)-1)*100,0)</f>
        <v>-1.5631049342540559</v>
      </c>
      <c r="I53" s="32">
        <f t="shared" si="19"/>
        <v>-0.51360857805841098</v>
      </c>
      <c r="J53" s="32">
        <f t="shared" si="19"/>
        <v>-0.53378254363597444</v>
      </c>
      <c r="K53" s="32">
        <f t="shared" si="19"/>
        <v>1.4381258648561435</v>
      </c>
      <c r="L53" s="32">
        <f t="shared" si="19"/>
        <v>3.1395083090749454</v>
      </c>
      <c r="M53" s="32">
        <f t="shared" si="19"/>
        <v>4.1220835939018707</v>
      </c>
      <c r="N53" s="32">
        <f t="shared" si="19"/>
        <v>4.5033469612667743</v>
      </c>
      <c r="O53" s="32">
        <f t="shared" si="19"/>
        <v>6.264661334702204</v>
      </c>
      <c r="P53" s="32">
        <f t="shared" si="19"/>
        <v>6.8055583593912949</v>
      </c>
      <c r="Q53" s="32">
        <f t="shared" si="19"/>
        <v>7.4616889556322841</v>
      </c>
      <c r="R53" s="32">
        <f t="shared" si="19"/>
        <v>7.7374571785540081</v>
      </c>
      <c r="S53" s="32">
        <f t="shared" si="19"/>
        <v>9.4351908989162467</v>
      </c>
      <c r="T53" s="32">
        <f t="shared" si="19"/>
        <v>11.120070379200286</v>
      </c>
      <c r="U53" s="32">
        <f t="shared" si="19"/>
        <v>13.337345318740823</v>
      </c>
      <c r="V53" s="32">
        <f t="shared" si="19"/>
        <v>15.203322858384682</v>
      </c>
      <c r="W53" s="32">
        <f t="shared" si="19"/>
        <v>14.789128264447227</v>
      </c>
      <c r="X53" s="32">
        <f t="shared" si="19"/>
        <v>16.767779282974725</v>
      </c>
    </row>
    <row r="54" spans="2:24" ht="15.75">
      <c r="B54" s="20" t="s">
        <v>5</v>
      </c>
      <c r="C54" s="7"/>
      <c r="D54" s="32">
        <f t="shared" ref="D54:E60" si="20">IFERROR(((D40/$D40)-1)*100,0)</f>
        <v>0</v>
      </c>
      <c r="E54" s="32">
        <f t="shared" si="20"/>
        <v>0.74679720758468182</v>
      </c>
      <c r="F54" s="32">
        <f t="shared" ref="F54:I54" si="21">IFERROR(((F40/$D40)-1)*100,0)</f>
        <v>3.0579330285640971</v>
      </c>
      <c r="G54" s="32">
        <f t="shared" si="21"/>
        <v>6.0750677541498765</v>
      </c>
      <c r="H54" s="32">
        <f t="shared" si="21"/>
        <v>8.8590347075928619</v>
      </c>
      <c r="I54" s="32">
        <f t="shared" si="21"/>
        <v>11.435994227904311</v>
      </c>
      <c r="J54" s="32">
        <f t="shared" ref="J54:X54" si="22">IFERROR(((J40/$D40)-1)*100,0)</f>
        <v>12.841639857100674</v>
      </c>
      <c r="K54" s="32">
        <f t="shared" si="22"/>
        <v>15.191163527984664</v>
      </c>
      <c r="L54" s="32">
        <f t="shared" si="22"/>
        <v>19.565715522594207</v>
      </c>
      <c r="M54" s="32">
        <f t="shared" si="22"/>
        <v>23.02402001612025</v>
      </c>
      <c r="N54" s="32">
        <f t="shared" si="22"/>
        <v>26.078790572663092</v>
      </c>
      <c r="O54" s="32">
        <f t="shared" si="22"/>
        <v>29.166958044269677</v>
      </c>
      <c r="P54" s="32">
        <f t="shared" si="22"/>
        <v>32.703325957203042</v>
      </c>
      <c r="Q54" s="32">
        <f t="shared" si="22"/>
        <v>36.749583124551677</v>
      </c>
      <c r="R54" s="32">
        <f t="shared" si="22"/>
        <v>40.402437510831632</v>
      </c>
      <c r="S54" s="32">
        <f t="shared" si="22"/>
        <v>44.213214183870917</v>
      </c>
      <c r="T54" s="32">
        <f t="shared" si="22"/>
        <v>48.942646368667965</v>
      </c>
      <c r="U54" s="32">
        <f t="shared" si="22"/>
        <v>55.566497346448628</v>
      </c>
      <c r="V54" s="32">
        <f t="shared" si="22"/>
        <v>63.290277784459327</v>
      </c>
      <c r="W54" s="32">
        <f t="shared" si="22"/>
        <v>68.843181293920622</v>
      </c>
      <c r="X54" s="39">
        <f t="shared" si="22"/>
        <v>74.3097876636796</v>
      </c>
    </row>
    <row r="55" spans="2:24" ht="15.75">
      <c r="B55" s="20" t="s">
        <v>38</v>
      </c>
      <c r="C55" s="7"/>
      <c r="D55" s="32">
        <f t="shared" si="20"/>
        <v>0</v>
      </c>
      <c r="E55" s="32">
        <f t="shared" si="20"/>
        <v>0.65437510426844536</v>
      </c>
      <c r="F55" s="32">
        <f t="shared" ref="F55:I55" si="23">IFERROR(((F41/$D41)-1)*100,0)</f>
        <v>1.2364785621332031</v>
      </c>
      <c r="G55" s="32">
        <f t="shared" si="23"/>
        <v>2.7162874615322297</v>
      </c>
      <c r="H55" s="32">
        <f t="shared" si="23"/>
        <v>0.4164754181139152</v>
      </c>
      <c r="I55" s="32">
        <f t="shared" si="23"/>
        <v>2.4195637912805212</v>
      </c>
      <c r="J55" s="32">
        <f t="shared" ref="J55:X55" si="24">IFERROR(((J41/$D41)-1)*100,0)</f>
        <v>3.0954416257039652</v>
      </c>
      <c r="K55" s="32">
        <f t="shared" si="24"/>
        <v>6.3861795802765187</v>
      </c>
      <c r="L55" s="32">
        <f t="shared" si="24"/>
        <v>8.885398725722137</v>
      </c>
      <c r="M55" s="32">
        <f t="shared" si="24"/>
        <v>10.389383947430453</v>
      </c>
      <c r="N55" s="32">
        <f t="shared" si="24"/>
        <v>11.17435597015275</v>
      </c>
      <c r="O55" s="32">
        <f t="shared" si="24"/>
        <v>13.558174219243945</v>
      </c>
      <c r="P55" s="32">
        <f t="shared" si="24"/>
        <v>14.075810373738706</v>
      </c>
      <c r="Q55" s="32">
        <f t="shared" si="24"/>
        <v>14.591559559945111</v>
      </c>
      <c r="R55" s="32">
        <f t="shared" si="24"/>
        <v>14.663166797336169</v>
      </c>
      <c r="S55" s="32">
        <f t="shared" si="24"/>
        <v>16.854097334343553</v>
      </c>
      <c r="T55" s="32">
        <f t="shared" si="24"/>
        <v>18.654434007450192</v>
      </c>
      <c r="U55" s="32">
        <f t="shared" si="24"/>
        <v>20.972274133034773</v>
      </c>
      <c r="V55" s="32">
        <f t="shared" si="24"/>
        <v>22.560073483023892</v>
      </c>
      <c r="W55" s="32">
        <f t="shared" si="24"/>
        <v>20.957101341443995</v>
      </c>
      <c r="X55" s="32">
        <f t="shared" si="24"/>
        <v>22.92245679210032</v>
      </c>
    </row>
    <row r="56" spans="2:24" ht="15.75">
      <c r="B56" s="20" t="s">
        <v>10</v>
      </c>
      <c r="C56" s="9"/>
      <c r="D56" s="32">
        <f t="shared" si="20"/>
        <v>0</v>
      </c>
      <c r="E56" s="32">
        <f t="shared" si="20"/>
        <v>-4.4347225383210009</v>
      </c>
      <c r="F56" s="32">
        <f t="shared" ref="F56:I56" si="25">IFERROR(((F42/$D42)-1)*100,0)</f>
        <v>-8.9567860524225278</v>
      </c>
      <c r="G56" s="32">
        <f t="shared" si="25"/>
        <v>-12.487483282758106</v>
      </c>
      <c r="H56" s="32">
        <f t="shared" si="25"/>
        <v>-15.177304245317524</v>
      </c>
      <c r="I56" s="32">
        <f t="shared" si="25"/>
        <v>-18.541884081826787</v>
      </c>
      <c r="J56" s="32">
        <f t="shared" ref="J56:X56" si="26">IFERROR(((J42/$D42)-1)*100,0)</f>
        <v>-21.974833598466237</v>
      </c>
      <c r="K56" s="32">
        <f t="shared" si="26"/>
        <v>-25.042746979607344</v>
      </c>
      <c r="L56" s="32">
        <f t="shared" si="26"/>
        <v>-27.890858917508609</v>
      </c>
      <c r="M56" s="32">
        <f t="shared" si="26"/>
        <v>-30.328821408867903</v>
      </c>
      <c r="N56" s="32">
        <f t="shared" si="26"/>
        <v>-33.060393434435255</v>
      </c>
      <c r="O56" s="32">
        <f t="shared" si="26"/>
        <v>-34.38297492331364</v>
      </c>
      <c r="P56" s="32">
        <f t="shared" si="26"/>
        <v>-35.595943848505783</v>
      </c>
      <c r="Q56" s="32">
        <f t="shared" si="26"/>
        <v>-36.50894068803867</v>
      </c>
      <c r="R56" s="32">
        <f t="shared" si="26"/>
        <v>-37.561775324958532</v>
      </c>
      <c r="S56" s="32">
        <f t="shared" si="26"/>
        <v>-38.959100666041259</v>
      </c>
      <c r="T56" s="32">
        <f t="shared" si="26"/>
        <v>-39.563936532963154</v>
      </c>
      <c r="U56" s="32">
        <f t="shared" si="26"/>
        <v>-40.418117002190847</v>
      </c>
      <c r="V56" s="32">
        <f t="shared" si="26"/>
        <v>-41.133602431588855</v>
      </c>
      <c r="W56" s="32">
        <f t="shared" si="26"/>
        <v>-40.876589791764253</v>
      </c>
      <c r="X56" s="32">
        <f t="shared" si="26"/>
        <v>-40.99042986966365</v>
      </c>
    </row>
    <row r="57" spans="2:24" ht="15.75">
      <c r="B57" s="26" t="s">
        <v>32</v>
      </c>
      <c r="C57" s="9"/>
      <c r="D57" s="32">
        <f t="shared" si="20"/>
        <v>0</v>
      </c>
      <c r="E57" s="32">
        <f t="shared" si="20"/>
        <v>-4.4347225383210009</v>
      </c>
      <c r="F57" s="32">
        <f t="shared" ref="F57:I57" si="27">IFERROR(((F43/$D43)-1)*100,0)</f>
        <v>-8.9567860524225278</v>
      </c>
      <c r="G57" s="32">
        <f t="shared" si="27"/>
        <v>-12.487483282758106</v>
      </c>
      <c r="H57" s="32">
        <f t="shared" si="27"/>
        <v>-15.177304245317524</v>
      </c>
      <c r="I57" s="32">
        <f t="shared" si="27"/>
        <v>-18.541884081826787</v>
      </c>
      <c r="J57" s="32">
        <f t="shared" ref="J57:X57" si="28">IFERROR(((J43/$D43)-1)*100,0)</f>
        <v>-21.974833598466237</v>
      </c>
      <c r="K57" s="32">
        <f t="shared" si="28"/>
        <v>-25.042746979607344</v>
      </c>
      <c r="L57" s="32">
        <f t="shared" si="28"/>
        <v>-27.890858917508609</v>
      </c>
      <c r="M57" s="32">
        <f t="shared" si="28"/>
        <v>-30.328821408867903</v>
      </c>
      <c r="N57" s="32">
        <f t="shared" si="28"/>
        <v>-33.060393434435255</v>
      </c>
      <c r="O57" s="32">
        <f t="shared" si="28"/>
        <v>-34.38297492331364</v>
      </c>
      <c r="P57" s="32">
        <f t="shared" si="28"/>
        <v>-35.595943848505783</v>
      </c>
      <c r="Q57" s="32">
        <f t="shared" si="28"/>
        <v>-36.50894068803867</v>
      </c>
      <c r="R57" s="32">
        <f t="shared" si="28"/>
        <v>-37.561775324958532</v>
      </c>
      <c r="S57" s="32">
        <f t="shared" si="28"/>
        <v>-38.959100666041259</v>
      </c>
      <c r="T57" s="32">
        <f t="shared" si="28"/>
        <v>-39.563936532963154</v>
      </c>
      <c r="U57" s="32">
        <f t="shared" si="28"/>
        <v>-40.418117002190847</v>
      </c>
      <c r="V57" s="32">
        <f t="shared" si="28"/>
        <v>-41.133602431588855</v>
      </c>
      <c r="W57" s="32">
        <f t="shared" si="28"/>
        <v>-40.876589791764253</v>
      </c>
      <c r="X57" s="32">
        <f t="shared" si="28"/>
        <v>-40.99042986966365</v>
      </c>
    </row>
    <row r="58" spans="2:24" ht="15.75">
      <c r="B58" s="26" t="s">
        <v>33</v>
      </c>
      <c r="C58" s="9"/>
      <c r="D58" s="32">
        <f t="shared" si="20"/>
        <v>0</v>
      </c>
      <c r="E58" s="32">
        <f t="shared" si="20"/>
        <v>0</v>
      </c>
      <c r="F58" s="32">
        <f t="shared" ref="F58:I58" si="29">IFERROR(((F44/$D44)-1)*100,0)</f>
        <v>0</v>
      </c>
      <c r="G58" s="32">
        <f t="shared" si="29"/>
        <v>0</v>
      </c>
      <c r="H58" s="32">
        <f t="shared" si="29"/>
        <v>0</v>
      </c>
      <c r="I58" s="32">
        <f t="shared" si="29"/>
        <v>0</v>
      </c>
      <c r="J58" s="32">
        <f t="shared" ref="J58:X58" si="30">IFERROR(((J44/$D44)-1)*100,0)</f>
        <v>0</v>
      </c>
      <c r="K58" s="32">
        <f t="shared" si="30"/>
        <v>0</v>
      </c>
      <c r="L58" s="32">
        <f t="shared" si="30"/>
        <v>0</v>
      </c>
      <c r="M58" s="32">
        <f t="shared" si="30"/>
        <v>0</v>
      </c>
      <c r="N58" s="32">
        <f t="shared" si="30"/>
        <v>0</v>
      </c>
      <c r="O58" s="32">
        <f t="shared" si="30"/>
        <v>0</v>
      </c>
      <c r="P58" s="32">
        <f t="shared" si="30"/>
        <v>0</v>
      </c>
      <c r="Q58" s="32">
        <f t="shared" si="30"/>
        <v>0</v>
      </c>
      <c r="R58" s="32">
        <f t="shared" si="30"/>
        <v>0</v>
      </c>
      <c r="S58" s="32">
        <f t="shared" si="30"/>
        <v>0</v>
      </c>
      <c r="T58" s="32">
        <f t="shared" si="30"/>
        <v>0</v>
      </c>
      <c r="U58" s="32">
        <f t="shared" si="30"/>
        <v>0</v>
      </c>
      <c r="V58" s="32">
        <f t="shared" si="30"/>
        <v>0</v>
      </c>
      <c r="W58" s="32">
        <f t="shared" si="30"/>
        <v>0</v>
      </c>
      <c r="X58" s="32">
        <f t="shared" si="30"/>
        <v>0</v>
      </c>
    </row>
    <row r="59" spans="2:24" ht="15.75">
      <c r="B59" s="10" t="s">
        <v>31</v>
      </c>
      <c r="C59" s="9"/>
      <c r="D59" s="32">
        <f t="shared" si="20"/>
        <v>0</v>
      </c>
      <c r="E59" s="32">
        <f t="shared" si="20"/>
        <v>-5.2885467845281138</v>
      </c>
      <c r="F59" s="32">
        <f t="shared" ref="F59:I59" si="31">IFERROR(((F45/$D45)-1)*100,0)</f>
        <v>-10.783380613030513</v>
      </c>
      <c r="G59" s="32">
        <f t="shared" si="31"/>
        <v>-14.80028328456754</v>
      </c>
      <c r="H59" s="32">
        <f t="shared" si="31"/>
        <v>-17.549904827072904</v>
      </c>
      <c r="I59" s="32">
        <f t="shared" si="31"/>
        <v>-21.361120962359902</v>
      </c>
      <c r="J59" s="32">
        <f t="shared" ref="J59:X59" si="32">IFERROR(((J45/$D45)-1)*100,0)</f>
        <v>-25.29514421726795</v>
      </c>
      <c r="K59" s="32">
        <f t="shared" si="32"/>
        <v>-28.69540780832045</v>
      </c>
      <c r="L59" s="32">
        <f t="shared" si="32"/>
        <v>-31.80830919852654</v>
      </c>
      <c r="M59" s="32">
        <f t="shared" si="32"/>
        <v>-34.365209635139138</v>
      </c>
      <c r="N59" s="32">
        <f t="shared" si="32"/>
        <v>-37.464876971530813</v>
      </c>
      <c r="O59" s="32">
        <f t="shared" si="32"/>
        <v>-39.006419386005064</v>
      </c>
      <c r="P59" s="32">
        <f t="shared" si="32"/>
        <v>-40.433533915159778</v>
      </c>
      <c r="Q59" s="32">
        <f t="shared" si="32"/>
        <v>-41.443373746902502</v>
      </c>
      <c r="R59" s="32">
        <f t="shared" si="32"/>
        <v>-42.702679053184347</v>
      </c>
      <c r="S59" s="32">
        <f t="shared" si="32"/>
        <v>-44.518559136413941</v>
      </c>
      <c r="T59" s="32">
        <f t="shared" si="32"/>
        <v>-45.131376040211734</v>
      </c>
      <c r="U59" s="32">
        <f t="shared" si="32"/>
        <v>-46.153257107323597</v>
      </c>
      <c r="V59" s="32">
        <f t="shared" si="32"/>
        <v>-46.981011980681174</v>
      </c>
      <c r="W59" s="32">
        <f t="shared" si="32"/>
        <v>-46.323313679361014</v>
      </c>
      <c r="X59" s="32">
        <f t="shared" si="32"/>
        <v>-46.250173321748825</v>
      </c>
    </row>
    <row r="60" spans="2:24" ht="15.75">
      <c r="B60" s="10" t="s">
        <v>11</v>
      </c>
      <c r="D60" s="32">
        <f t="shared" si="20"/>
        <v>0</v>
      </c>
      <c r="E60" s="32">
        <f t="shared" si="20"/>
        <v>-2.8629315755580698</v>
      </c>
      <c r="F60" s="32">
        <f t="shared" ref="F60:I60" si="33">IFERROR(((F46/$D46)-1)*100,0)</f>
        <v>-5.5942382731233309</v>
      </c>
      <c r="G60" s="32">
        <f t="shared" si="33"/>
        <v>-8.2298879314070987</v>
      </c>
      <c r="H60" s="32">
        <f t="shared" si="33"/>
        <v>-10.809622993332313</v>
      </c>
      <c r="I60" s="32">
        <f t="shared" si="33"/>
        <v>-13.35199743900235</v>
      </c>
      <c r="J60" s="32">
        <f t="shared" ref="J60:X60" si="34">IFERROR(((J46/$D46)-1)*100,0)</f>
        <v>-15.862528580915313</v>
      </c>
      <c r="K60" s="32">
        <f t="shared" si="34"/>
        <v>-18.318623945958102</v>
      </c>
      <c r="L60" s="32">
        <f t="shared" si="34"/>
        <v>-20.679289351371523</v>
      </c>
      <c r="M60" s="32">
        <f t="shared" si="34"/>
        <v>-22.898300942344452</v>
      </c>
      <c r="N60" s="32">
        <f t="shared" si="34"/>
        <v>-24.95225238550368</v>
      </c>
      <c r="O60" s="32">
        <f t="shared" si="34"/>
        <v>-25.871752320328468</v>
      </c>
      <c r="P60" s="32">
        <f t="shared" si="34"/>
        <v>-26.690504137586501</v>
      </c>
      <c r="Q60" s="32">
        <f t="shared" si="34"/>
        <v>-27.425224311121088</v>
      </c>
      <c r="R60" s="32">
        <f t="shared" si="34"/>
        <v>-28.09797050054086</v>
      </c>
      <c r="S60" s="32">
        <f t="shared" si="34"/>
        <v>-28.724785324909551</v>
      </c>
      <c r="T60" s="32">
        <f t="shared" si="34"/>
        <v>-29.314929032770909</v>
      </c>
      <c r="U60" s="32">
        <f t="shared" si="34"/>
        <v>-29.860392239195122</v>
      </c>
      <c r="V60" s="32">
        <f t="shared" si="34"/>
        <v>-30.369202702177091</v>
      </c>
      <c r="W60" s="32">
        <f t="shared" si="34"/>
        <v>-30.84980568341863</v>
      </c>
      <c r="X60" s="32">
        <f t="shared" si="34"/>
        <v>-31.307854959002647</v>
      </c>
    </row>
    <row r="61" spans="2:24" ht="15.75">
      <c r="B61" s="10" t="s">
        <v>12</v>
      </c>
      <c r="C61" s="9"/>
      <c r="D61" s="32">
        <f t="shared" ref="D61:E62" si="35">IFERROR(((D47/$D47)-1)*100,0)</f>
        <v>0</v>
      </c>
      <c r="E61" s="32">
        <f t="shared" si="35"/>
        <v>0</v>
      </c>
      <c r="F61" s="32">
        <f t="shared" ref="F61:I61" si="36">IFERROR(((F47/$D47)-1)*100,0)</f>
        <v>0</v>
      </c>
      <c r="G61" s="32">
        <f t="shared" si="36"/>
        <v>0</v>
      </c>
      <c r="H61" s="32">
        <f t="shared" si="36"/>
        <v>0</v>
      </c>
      <c r="I61" s="32">
        <f t="shared" si="36"/>
        <v>0</v>
      </c>
      <c r="J61" s="32">
        <f t="shared" ref="J61:X61" si="37">IFERROR(((J47/$D47)-1)*100,0)</f>
        <v>0</v>
      </c>
      <c r="K61" s="32">
        <f t="shared" si="37"/>
        <v>0</v>
      </c>
      <c r="L61" s="32">
        <f t="shared" si="37"/>
        <v>0</v>
      </c>
      <c r="M61" s="32">
        <f t="shared" si="37"/>
        <v>0</v>
      </c>
      <c r="N61" s="32">
        <f t="shared" si="37"/>
        <v>0</v>
      </c>
      <c r="O61" s="32">
        <f t="shared" si="37"/>
        <v>0</v>
      </c>
      <c r="P61" s="32">
        <f t="shared" si="37"/>
        <v>0</v>
      </c>
      <c r="Q61" s="32">
        <f t="shared" si="37"/>
        <v>0</v>
      </c>
      <c r="R61" s="32">
        <f t="shared" si="37"/>
        <v>0</v>
      </c>
      <c r="S61" s="32">
        <f t="shared" si="37"/>
        <v>0</v>
      </c>
      <c r="T61" s="32">
        <f t="shared" si="37"/>
        <v>0</v>
      </c>
      <c r="U61" s="32">
        <f t="shared" si="37"/>
        <v>0</v>
      </c>
      <c r="V61" s="32">
        <f t="shared" si="37"/>
        <v>0</v>
      </c>
      <c r="W61" s="32">
        <f t="shared" si="37"/>
        <v>0</v>
      </c>
      <c r="X61" s="32">
        <f t="shared" si="37"/>
        <v>0</v>
      </c>
    </row>
    <row r="62" spans="2:24" ht="15.75">
      <c r="B62" s="10" t="s">
        <v>16</v>
      </c>
      <c r="C62" s="9"/>
      <c r="D62" s="32">
        <f t="shared" si="35"/>
        <v>0</v>
      </c>
      <c r="E62" s="32">
        <f t="shared" si="35"/>
        <v>0</v>
      </c>
      <c r="F62" s="32">
        <f t="shared" ref="F62:I62" si="38">IFERROR(((F48/$D48)-1)*100,0)</f>
        <v>0</v>
      </c>
      <c r="G62" s="32">
        <f t="shared" si="38"/>
        <v>0</v>
      </c>
      <c r="H62" s="32">
        <f t="shared" si="38"/>
        <v>0</v>
      </c>
      <c r="I62" s="32">
        <f t="shared" si="38"/>
        <v>0</v>
      </c>
      <c r="J62" s="32">
        <f t="shared" ref="J62:X62" si="39">IFERROR(((J48/$D48)-1)*100,0)</f>
        <v>0</v>
      </c>
      <c r="K62" s="32">
        <f t="shared" si="39"/>
        <v>0</v>
      </c>
      <c r="L62" s="32">
        <f t="shared" si="39"/>
        <v>0</v>
      </c>
      <c r="M62" s="32">
        <f t="shared" si="39"/>
        <v>0</v>
      </c>
      <c r="N62" s="32">
        <f t="shared" si="39"/>
        <v>0</v>
      </c>
      <c r="O62" s="32">
        <f t="shared" si="39"/>
        <v>0</v>
      </c>
      <c r="P62" s="32">
        <f t="shared" si="39"/>
        <v>0</v>
      </c>
      <c r="Q62" s="32">
        <f t="shared" si="39"/>
        <v>0</v>
      </c>
      <c r="R62" s="32">
        <f t="shared" si="39"/>
        <v>0</v>
      </c>
      <c r="S62" s="32">
        <f t="shared" si="39"/>
        <v>0</v>
      </c>
      <c r="T62" s="32">
        <f t="shared" si="39"/>
        <v>0</v>
      </c>
      <c r="U62" s="32">
        <f t="shared" si="39"/>
        <v>0</v>
      </c>
      <c r="V62" s="32">
        <f t="shared" si="39"/>
        <v>0</v>
      </c>
      <c r="W62" s="32">
        <f t="shared" si="39"/>
        <v>0</v>
      </c>
      <c r="X62" s="32">
        <f t="shared" si="39"/>
        <v>0</v>
      </c>
    </row>
    <row r="63" spans="2:24" ht="15.75">
      <c r="C63" s="9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</row>
    <row r="64" spans="2:24" ht="15.75">
      <c r="B64" s="9" t="s">
        <v>8</v>
      </c>
      <c r="C64" s="9"/>
      <c r="D64" s="32">
        <f t="shared" ref="D64:E64" si="40">IFERROR(((D50/$D50)-1)*100,0)</f>
        <v>0</v>
      </c>
      <c r="E64" s="32">
        <f t="shared" si="40"/>
        <v>-0.24629328523614324</v>
      </c>
      <c r="F64" s="32">
        <f t="shared" ref="F64:I64" si="41">IFERROR(((F50/$D50)-1)*100,0)</f>
        <v>6.2699268267789821</v>
      </c>
      <c r="G64" s="32">
        <f t="shared" si="41"/>
        <v>11.433693252274058</v>
      </c>
      <c r="H64" s="32">
        <f t="shared" si="41"/>
        <v>13.908027355428288</v>
      </c>
      <c r="I64" s="32">
        <f t="shared" si="41"/>
        <v>15.493435326031912</v>
      </c>
      <c r="J64" s="32">
        <f t="shared" ref="J64:X64" si="42">IFERROR(((J50/$D50)-1)*100,0)</f>
        <v>13.629066967476454</v>
      </c>
      <c r="K64" s="32">
        <f t="shared" si="42"/>
        <v>16.969589605451716</v>
      </c>
      <c r="L64" s="32">
        <f t="shared" si="42"/>
        <v>23.663360137052635</v>
      </c>
      <c r="M64" s="32">
        <f t="shared" si="42"/>
        <v>30.655227963373743</v>
      </c>
      <c r="N64" s="32">
        <f t="shared" si="42"/>
        <v>30.032582531225316</v>
      </c>
      <c r="O64" s="32">
        <f t="shared" si="42"/>
        <v>28.68189370207417</v>
      </c>
      <c r="P64" s="32">
        <f t="shared" si="42"/>
        <v>29.813967825122177</v>
      </c>
      <c r="Q64" s="32">
        <f t="shared" si="42"/>
        <v>35.563489820707431</v>
      </c>
      <c r="R64" s="32">
        <f t="shared" si="42"/>
        <v>38.829513232896758</v>
      </c>
      <c r="S64" s="32">
        <f t="shared" si="42"/>
        <v>44.483822002509733</v>
      </c>
      <c r="T64" s="32">
        <f t="shared" si="42"/>
        <v>54.571851785028258</v>
      </c>
      <c r="U64" s="32">
        <f t="shared" si="42"/>
        <v>64.185256124042112</v>
      </c>
      <c r="V64" s="32">
        <f t="shared" si="42"/>
        <v>66.062009921522005</v>
      </c>
      <c r="W64" s="32">
        <f t="shared" si="42"/>
        <v>61.466537454546796</v>
      </c>
      <c r="X64" s="32">
        <f t="shared" si="42"/>
        <v>65.743885911642778</v>
      </c>
    </row>
    <row r="65" spans="1:24" ht="15.75">
      <c r="C65" s="9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</row>
    <row r="66" spans="1:24">
      <c r="B66" s="1" t="s">
        <v>36</v>
      </c>
      <c r="C66" s="1"/>
      <c r="D66" s="1">
        <v>1990</v>
      </c>
      <c r="E66" s="1">
        <v>1991</v>
      </c>
      <c r="F66" s="1">
        <v>1992</v>
      </c>
      <c r="G66" s="1">
        <v>1993</v>
      </c>
      <c r="H66" s="1">
        <v>1994</v>
      </c>
      <c r="I66" s="1">
        <v>1995</v>
      </c>
      <c r="J66" s="1">
        <v>1996</v>
      </c>
      <c r="K66" s="1">
        <v>1997</v>
      </c>
      <c r="L66" s="1">
        <v>1998</v>
      </c>
      <c r="M66" s="1">
        <v>1999</v>
      </c>
      <c r="N66" s="1">
        <v>2000</v>
      </c>
      <c r="O66" s="1">
        <v>2001</v>
      </c>
      <c r="P66" s="1">
        <v>2002</v>
      </c>
      <c r="Q66" s="1">
        <v>2003</v>
      </c>
      <c r="R66" s="1">
        <v>2004</v>
      </c>
      <c r="S66" s="1">
        <v>2005</v>
      </c>
      <c r="T66" s="1">
        <v>2006</v>
      </c>
      <c r="U66" s="1">
        <v>2007</v>
      </c>
      <c r="V66" s="1">
        <v>2008</v>
      </c>
      <c r="W66" s="1">
        <v>2009</v>
      </c>
      <c r="X66" s="1">
        <v>2010</v>
      </c>
    </row>
    <row r="67" spans="1:24" ht="15.75">
      <c r="B67" s="20" t="s">
        <v>5</v>
      </c>
      <c r="C67" s="31">
        <f>AVERAGE(D67:X67)</f>
        <v>14.223427711665929</v>
      </c>
      <c r="D67" s="30">
        <f>(D8/D7)*100</f>
        <v>11.670614196861406</v>
      </c>
      <c r="E67" s="30">
        <f t="shared" ref="E67:X67" si="43">(E8/E7)*100</f>
        <v>11.7934380626126</v>
      </c>
      <c r="F67" s="30">
        <f t="shared" si="43"/>
        <v>12.086598905053826</v>
      </c>
      <c r="G67" s="30">
        <f t="shared" si="43"/>
        <v>12.352738273806093</v>
      </c>
      <c r="H67" s="30">
        <f t="shared" si="43"/>
        <v>12.90625628801607</v>
      </c>
      <c r="I67" s="30">
        <f t="shared" si="43"/>
        <v>13.072405961150546</v>
      </c>
      <c r="J67" s="30">
        <f t="shared" si="43"/>
        <v>13.239985170755492</v>
      </c>
      <c r="K67" s="30">
        <f t="shared" si="43"/>
        <v>13.252922576800488</v>
      </c>
      <c r="L67" s="30">
        <f t="shared" si="43"/>
        <v>13.529299876574091</v>
      </c>
      <c r="M67" s="30">
        <f t="shared" si="43"/>
        <v>13.789254162017011</v>
      </c>
      <c r="N67" s="30">
        <f t="shared" si="43"/>
        <v>14.080093757435399</v>
      </c>
      <c r="O67" s="30">
        <f t="shared" si="43"/>
        <v>14.185880003596019</v>
      </c>
      <c r="P67" s="30">
        <f t="shared" si="43"/>
        <v>14.500456190449592</v>
      </c>
      <c r="Q67" s="30">
        <f t="shared" si="43"/>
        <v>14.851354391863246</v>
      </c>
      <c r="R67" s="30">
        <f t="shared" si="43"/>
        <v>15.209034289460016</v>
      </c>
      <c r="S67" s="30">
        <f t="shared" si="43"/>
        <v>15.379484158655277</v>
      </c>
      <c r="T67" s="30">
        <f t="shared" si="43"/>
        <v>15.643008119923351</v>
      </c>
      <c r="U67" s="30">
        <f t="shared" si="43"/>
        <v>16.019049743767514</v>
      </c>
      <c r="V67" s="30">
        <f t="shared" si="43"/>
        <v>16.54203877837239</v>
      </c>
      <c r="W67" s="30">
        <f t="shared" si="43"/>
        <v>17.166291428858106</v>
      </c>
      <c r="X67" s="30">
        <f t="shared" si="43"/>
        <v>17.421777608955921</v>
      </c>
    </row>
    <row r="68" spans="1:24" ht="15.75">
      <c r="B68" s="20" t="s">
        <v>38</v>
      </c>
      <c r="C68" s="31">
        <f t="shared" ref="C68:C69" si="44">AVERAGE(D68:X68)</f>
        <v>72.640259807744627</v>
      </c>
      <c r="D68" s="30">
        <f>(D9/D7)*100</f>
        <v>69.316170666226014</v>
      </c>
      <c r="E68" s="30">
        <f t="shared" ref="E68:X68" si="45">(E9/E7)*100</f>
        <v>69.981410033202337</v>
      </c>
      <c r="F68" s="30">
        <f t="shared" si="45"/>
        <v>70.518093497006646</v>
      </c>
      <c r="G68" s="30">
        <f t="shared" si="45"/>
        <v>71.044438443500241</v>
      </c>
      <c r="H68" s="30">
        <f t="shared" si="45"/>
        <v>70.710128993137872</v>
      </c>
      <c r="I68" s="30">
        <f t="shared" si="45"/>
        <v>71.359829840517023</v>
      </c>
      <c r="J68" s="30">
        <f t="shared" si="45"/>
        <v>71.845309989517574</v>
      </c>
      <c r="K68" s="30">
        <f t="shared" si="45"/>
        <v>72.697346460627799</v>
      </c>
      <c r="L68" s="30">
        <f t="shared" si="45"/>
        <v>73.177766743998916</v>
      </c>
      <c r="M68" s="30">
        <f t="shared" si="45"/>
        <v>73.488438891437838</v>
      </c>
      <c r="N68" s="30">
        <f t="shared" si="45"/>
        <v>73.740993530007202</v>
      </c>
      <c r="O68" s="30">
        <f t="shared" si="45"/>
        <v>74.073710731863201</v>
      </c>
      <c r="P68" s="30">
        <f t="shared" si="45"/>
        <v>74.034520882768547</v>
      </c>
      <c r="Q68" s="30">
        <f t="shared" si="45"/>
        <v>73.915161547903892</v>
      </c>
      <c r="R68" s="30">
        <f t="shared" si="45"/>
        <v>73.772036643502759</v>
      </c>
      <c r="S68" s="30">
        <f t="shared" si="45"/>
        <v>74.015300629912446</v>
      </c>
      <c r="T68" s="30">
        <f t="shared" si="45"/>
        <v>74.016070813291918</v>
      </c>
      <c r="U68" s="30">
        <f t="shared" si="45"/>
        <v>73.985629150785897</v>
      </c>
      <c r="V68" s="30">
        <f t="shared" si="45"/>
        <v>73.742620955973379</v>
      </c>
      <c r="W68" s="30">
        <f t="shared" si="45"/>
        <v>73.040741807535184</v>
      </c>
      <c r="X68" s="30">
        <f t="shared" si="45"/>
        <v>72.969735709920712</v>
      </c>
    </row>
    <row r="69" spans="1:24" ht="15.75">
      <c r="B69" s="20" t="s">
        <v>10</v>
      </c>
      <c r="C69" s="31">
        <f t="shared" si="44"/>
        <v>13.136312480589433</v>
      </c>
      <c r="D69" s="30">
        <f t="shared" ref="D69:X69" si="46">(D10/D7)*100</f>
        <v>19.013215136912578</v>
      </c>
      <c r="E69" s="30">
        <f t="shared" si="46"/>
        <v>18.225151904185061</v>
      </c>
      <c r="F69" s="30">
        <f t="shared" si="46"/>
        <v>17.395307597939532</v>
      </c>
      <c r="G69" s="30">
        <f t="shared" si="46"/>
        <v>16.602823282693649</v>
      </c>
      <c r="H69" s="30">
        <f t="shared" si="46"/>
        <v>16.383614718846044</v>
      </c>
      <c r="I69" s="30">
        <f t="shared" si="46"/>
        <v>15.567764198332446</v>
      </c>
      <c r="J69" s="30">
        <f t="shared" si="46"/>
        <v>14.914704839726934</v>
      </c>
      <c r="K69" s="30">
        <f t="shared" si="46"/>
        <v>14.04973096257171</v>
      </c>
      <c r="L69" s="30">
        <f t="shared" si="46"/>
        <v>13.292933379426991</v>
      </c>
      <c r="M69" s="30">
        <f t="shared" si="46"/>
        <v>12.722306946545144</v>
      </c>
      <c r="N69" s="30">
        <f t="shared" si="46"/>
        <v>12.178912712557393</v>
      </c>
      <c r="O69" s="30">
        <f t="shared" si="46"/>
        <v>11.740409264540769</v>
      </c>
      <c r="P69" s="30">
        <f t="shared" si="46"/>
        <v>11.465022926781844</v>
      </c>
      <c r="Q69" s="30">
        <f t="shared" si="46"/>
        <v>11.233484060232866</v>
      </c>
      <c r="R69" s="30">
        <f t="shared" si="46"/>
        <v>11.018929067037222</v>
      </c>
      <c r="S69" s="30">
        <f t="shared" si="46"/>
        <v>10.605215211432272</v>
      </c>
      <c r="T69" s="30">
        <f t="shared" si="46"/>
        <v>10.34092106678473</v>
      </c>
      <c r="U69" s="30">
        <f t="shared" si="46"/>
        <v>9.995321105446596</v>
      </c>
      <c r="V69" s="30">
        <f t="shared" si="46"/>
        <v>9.7153402656542251</v>
      </c>
      <c r="W69" s="30">
        <f t="shared" si="46"/>
        <v>9.7929667636067119</v>
      </c>
      <c r="X69" s="30">
        <f t="shared" si="46"/>
        <v>9.6084866811233649</v>
      </c>
    </row>
    <row r="70" spans="1:24" ht="15.75">
      <c r="B70" s="20"/>
      <c r="C70" s="31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</row>
    <row r="71" spans="1:24">
      <c r="B71" s="1" t="s">
        <v>41</v>
      </c>
      <c r="C71" s="1"/>
      <c r="D71" s="1">
        <v>1990</v>
      </c>
      <c r="E71" s="1">
        <v>1991</v>
      </c>
      <c r="F71" s="1">
        <v>1992</v>
      </c>
      <c r="G71" s="1">
        <v>1993</v>
      </c>
      <c r="H71" s="1">
        <v>1994</v>
      </c>
      <c r="I71" s="1">
        <v>1995</v>
      </c>
      <c r="J71" s="1">
        <v>1996</v>
      </c>
      <c r="K71" s="1">
        <v>1997</v>
      </c>
      <c r="L71" s="1">
        <v>1998</v>
      </c>
      <c r="M71" s="1">
        <v>1999</v>
      </c>
      <c r="N71" s="1">
        <v>2000</v>
      </c>
      <c r="O71" s="1">
        <v>2001</v>
      </c>
      <c r="P71" s="1">
        <v>2002</v>
      </c>
      <c r="Q71" s="1">
        <v>2003</v>
      </c>
      <c r="R71" s="1">
        <v>2004</v>
      </c>
      <c r="S71" s="1">
        <v>2005</v>
      </c>
      <c r="T71" s="1">
        <v>2006</v>
      </c>
      <c r="U71" s="1">
        <v>2007</v>
      </c>
      <c r="V71" s="1">
        <v>2008</v>
      </c>
      <c r="W71" s="1">
        <v>2009</v>
      </c>
      <c r="X71" s="1">
        <v>2010</v>
      </c>
    </row>
    <row r="72" spans="1:24" ht="15.75">
      <c r="B72" s="10" t="s">
        <v>31</v>
      </c>
      <c r="C72" s="31">
        <f>AVERAGE(D72:X72)</f>
        <v>60.933221723600369</v>
      </c>
      <c r="D72" s="30">
        <f>(D13/D$10)*100</f>
        <v>64.799682857791112</v>
      </c>
      <c r="E72" s="30">
        <f t="shared" ref="E72:X72" si="47">(E13/E$10)*100</f>
        <v>64.220732617284554</v>
      </c>
      <c r="F72" s="30">
        <f t="shared" si="47"/>
        <v>63.499610693101097</v>
      </c>
      <c r="G72" s="30">
        <f t="shared" si="47"/>
        <v>63.087142614948078</v>
      </c>
      <c r="H72" s="30">
        <f t="shared" si="47"/>
        <v>62.987151861480825</v>
      </c>
      <c r="I72" s="30">
        <f t="shared" si="47"/>
        <v>62.556988514810641</v>
      </c>
      <c r="J72" s="30">
        <f t="shared" si="47"/>
        <v>62.042174158860895</v>
      </c>
      <c r="K72" s="30">
        <f t="shared" si="47"/>
        <v>61.641999594994758</v>
      </c>
      <c r="L72" s="30">
        <f t="shared" si="47"/>
        <v>61.279331179621366</v>
      </c>
      <c r="M72" s="30">
        <f t="shared" si="47"/>
        <v>61.045523932358627</v>
      </c>
      <c r="N72" s="30">
        <f t="shared" si="47"/>
        <v>60.536001742835545</v>
      </c>
      <c r="O72" s="30">
        <f t="shared" si="47"/>
        <v>60.233829185777246</v>
      </c>
      <c r="P72" s="30">
        <f t="shared" si="47"/>
        <v>59.932376031994124</v>
      </c>
      <c r="Q72" s="30">
        <f t="shared" si="47"/>
        <v>59.763545474631449</v>
      </c>
      <c r="R72" s="30">
        <f t="shared" si="47"/>
        <v>59.464346484516049</v>
      </c>
      <c r="S72" s="30">
        <f t="shared" si="47"/>
        <v>58.897883413941962</v>
      </c>
      <c r="T72" s="30">
        <f t="shared" si="47"/>
        <v>58.830261725714635</v>
      </c>
      <c r="U72" s="30">
        <f t="shared" si="47"/>
        <v>58.562295899556396</v>
      </c>
      <c r="V72" s="30">
        <f t="shared" si="47"/>
        <v>58.3628988864184</v>
      </c>
      <c r="W72" s="30">
        <f t="shared" si="47"/>
        <v>58.830034299172262</v>
      </c>
      <c r="X72" s="30">
        <f t="shared" si="47"/>
        <v>59.023845025797748</v>
      </c>
    </row>
    <row r="73" spans="1:24" ht="15.75">
      <c r="A73" s="36"/>
      <c r="B73" s="10" t="s">
        <v>11</v>
      </c>
      <c r="C73" s="31">
        <f>AVERAGE(D73:X73)</f>
        <v>39.066778276399631</v>
      </c>
      <c r="D73" s="30">
        <f>(D16/D$10)*100</f>
        <v>35.200317142208888</v>
      </c>
      <c r="E73" s="30">
        <f t="shared" ref="E73:X73" si="48">(E16/E$10)*100</f>
        <v>35.779267382715425</v>
      </c>
      <c r="F73" s="30">
        <f t="shared" si="48"/>
        <v>36.500389306898896</v>
      </c>
      <c r="G73" s="30">
        <f>(G16/G$10)*100</f>
        <v>36.912857385051915</v>
      </c>
      <c r="H73" s="30">
        <f t="shared" si="48"/>
        <v>37.012848138519189</v>
      </c>
      <c r="I73" s="30">
        <f t="shared" si="48"/>
        <v>37.443011485189359</v>
      </c>
      <c r="J73" s="30">
        <f t="shared" si="48"/>
        <v>37.957825841139112</v>
      </c>
      <c r="K73" s="30">
        <f t="shared" si="48"/>
        <v>38.358000405005242</v>
      </c>
      <c r="L73" s="30">
        <f t="shared" si="48"/>
        <v>38.720668820378627</v>
      </c>
      <c r="M73" s="30">
        <f t="shared" si="48"/>
        <v>38.954476067641373</v>
      </c>
      <c r="N73" s="30">
        <f t="shared" si="48"/>
        <v>39.463998257164448</v>
      </c>
      <c r="O73" s="30">
        <f t="shared" si="48"/>
        <v>39.766170814222761</v>
      </c>
      <c r="P73" s="30">
        <f t="shared" si="48"/>
        <v>40.067623968005876</v>
      </c>
      <c r="Q73" s="30">
        <f t="shared" si="48"/>
        <v>40.236454525368551</v>
      </c>
      <c r="R73" s="30">
        <f t="shared" si="48"/>
        <v>40.535653515483943</v>
      </c>
      <c r="S73" s="30">
        <f t="shared" si="48"/>
        <v>41.102116586058038</v>
      </c>
      <c r="T73" s="30">
        <f t="shared" si="48"/>
        <v>41.169738274285365</v>
      </c>
      <c r="U73" s="30">
        <f t="shared" si="48"/>
        <v>41.437704100443611</v>
      </c>
      <c r="V73" s="30">
        <f t="shared" si="48"/>
        <v>41.6371011135816</v>
      </c>
      <c r="W73" s="30">
        <f t="shared" si="48"/>
        <v>41.169965700827746</v>
      </c>
      <c r="X73" s="30">
        <f t="shared" si="48"/>
        <v>40.976154974202252</v>
      </c>
    </row>
    <row r="74" spans="1:24" ht="15.75">
      <c r="A74" s="36"/>
      <c r="B74" s="10" t="s">
        <v>12</v>
      </c>
      <c r="C74" s="31">
        <f>AVERAGE(D74:X74)</f>
        <v>0</v>
      </c>
      <c r="D74" s="30">
        <f>(D19/D$10)*100</f>
        <v>0</v>
      </c>
      <c r="E74" s="30">
        <f t="shared" ref="E74:X74" si="49">(E19/E$10)*100</f>
        <v>0</v>
      </c>
      <c r="F74" s="30">
        <f t="shared" si="49"/>
        <v>0</v>
      </c>
      <c r="G74" s="30">
        <f t="shared" si="49"/>
        <v>0</v>
      </c>
      <c r="H74" s="30">
        <f t="shared" si="49"/>
        <v>0</v>
      </c>
      <c r="I74" s="30">
        <f t="shared" si="49"/>
        <v>0</v>
      </c>
      <c r="J74" s="30">
        <f t="shared" si="49"/>
        <v>0</v>
      </c>
      <c r="K74" s="30">
        <f t="shared" si="49"/>
        <v>0</v>
      </c>
      <c r="L74" s="30">
        <f t="shared" si="49"/>
        <v>0</v>
      </c>
      <c r="M74" s="30">
        <f t="shared" si="49"/>
        <v>0</v>
      </c>
      <c r="N74" s="30">
        <f t="shared" si="49"/>
        <v>0</v>
      </c>
      <c r="O74" s="30">
        <f t="shared" si="49"/>
        <v>0</v>
      </c>
      <c r="P74" s="30">
        <f t="shared" si="49"/>
        <v>0</v>
      </c>
      <c r="Q74" s="30">
        <f t="shared" si="49"/>
        <v>0</v>
      </c>
      <c r="R74" s="30">
        <f t="shared" si="49"/>
        <v>0</v>
      </c>
      <c r="S74" s="30">
        <f t="shared" si="49"/>
        <v>0</v>
      </c>
      <c r="T74" s="30">
        <f t="shared" si="49"/>
        <v>0</v>
      </c>
      <c r="U74" s="30">
        <f t="shared" si="49"/>
        <v>0</v>
      </c>
      <c r="V74" s="30">
        <f t="shared" si="49"/>
        <v>0</v>
      </c>
      <c r="W74" s="30">
        <f t="shared" si="49"/>
        <v>0</v>
      </c>
      <c r="X74" s="30">
        <f t="shared" si="49"/>
        <v>0</v>
      </c>
    </row>
    <row r="75" spans="1:24" ht="15.75">
      <c r="A75" s="36"/>
      <c r="B75" s="10" t="s">
        <v>16</v>
      </c>
      <c r="C75" s="31">
        <f>AVERAGE(D75:X75)</f>
        <v>0</v>
      </c>
      <c r="D75" s="35">
        <f>(D23/D$10)*100</f>
        <v>0</v>
      </c>
      <c r="E75" s="35">
        <f t="shared" ref="E75:X75" si="50">(E23/E$10)*100</f>
        <v>0</v>
      </c>
      <c r="F75" s="35">
        <f t="shared" si="50"/>
        <v>0</v>
      </c>
      <c r="G75" s="35">
        <f t="shared" si="50"/>
        <v>0</v>
      </c>
      <c r="H75" s="35">
        <f t="shared" si="50"/>
        <v>0</v>
      </c>
      <c r="I75" s="35">
        <f t="shared" si="50"/>
        <v>0</v>
      </c>
      <c r="J75" s="35">
        <f t="shared" si="50"/>
        <v>0</v>
      </c>
      <c r="K75" s="35">
        <f t="shared" si="50"/>
        <v>0</v>
      </c>
      <c r="L75" s="35">
        <f t="shared" si="50"/>
        <v>0</v>
      </c>
      <c r="M75" s="35">
        <f t="shared" si="50"/>
        <v>0</v>
      </c>
      <c r="N75" s="35">
        <f t="shared" si="50"/>
        <v>0</v>
      </c>
      <c r="O75" s="35">
        <f t="shared" si="50"/>
        <v>0</v>
      </c>
      <c r="P75" s="35">
        <f t="shared" si="50"/>
        <v>0</v>
      </c>
      <c r="Q75" s="35">
        <f t="shared" si="50"/>
        <v>0</v>
      </c>
      <c r="R75" s="35">
        <f t="shared" si="50"/>
        <v>0</v>
      </c>
      <c r="S75" s="35">
        <f t="shared" si="50"/>
        <v>0</v>
      </c>
      <c r="T75" s="35">
        <f t="shared" si="50"/>
        <v>0</v>
      </c>
      <c r="U75" s="35">
        <f t="shared" si="50"/>
        <v>0</v>
      </c>
      <c r="V75" s="35">
        <f t="shared" si="50"/>
        <v>0</v>
      </c>
      <c r="W75" s="35">
        <f t="shared" si="50"/>
        <v>0</v>
      </c>
      <c r="X75" s="35">
        <f t="shared" si="50"/>
        <v>0</v>
      </c>
    </row>
    <row r="76" spans="1:24">
      <c r="C76" s="31"/>
    </row>
    <row r="147" spans="4:24">
      <c r="D147">
        <v>1896218088.8746021</v>
      </c>
      <c r="E147">
        <v>1653293041.1727469</v>
      </c>
      <c r="F147">
        <v>2066156201.361711</v>
      </c>
      <c r="G147">
        <v>2319317028.8229718</v>
      </c>
      <c r="H147">
        <v>2369811693.1346521</v>
      </c>
      <c r="I147">
        <v>2430946833.4198451</v>
      </c>
      <c r="J147">
        <v>2240276466.315043</v>
      </c>
      <c r="K147">
        <v>2582447694.5554829</v>
      </c>
      <c r="L147">
        <v>3240165831.2674508</v>
      </c>
      <c r="M147">
        <v>3107385299.9551158</v>
      </c>
      <c r="N147">
        <v>3077887985.1862469</v>
      </c>
      <c r="O147">
        <v>3157382788.344244</v>
      </c>
      <c r="P147">
        <v>3364445689.5505362</v>
      </c>
      <c r="Q147">
        <v>3606390006.284812</v>
      </c>
      <c r="R147">
        <v>3587909136.343451</v>
      </c>
      <c r="S147">
        <v>3740569592.9968052</v>
      </c>
      <c r="T147">
        <v>4143818357.169199</v>
      </c>
      <c r="U147">
        <v>4892176282.6981964</v>
      </c>
      <c r="V147">
        <v>5432630811.5506392</v>
      </c>
      <c r="W147">
        <v>4899506216.5217428</v>
      </c>
      <c r="X147">
        <v>5027427516.7295218</v>
      </c>
    </row>
    <row r="164" spans="4:24">
      <c r="D164">
        <v>16.844157889715163</v>
      </c>
      <c r="E164">
        <v>16.733127809502903</v>
      </c>
      <c r="F164">
        <v>16.580501480349163</v>
      </c>
      <c r="G164">
        <v>16.468023097101014</v>
      </c>
      <c r="H164">
        <v>16.43996401359318</v>
      </c>
      <c r="I164">
        <v>16.499187467504473</v>
      </c>
      <c r="J164">
        <v>16.376617331615748</v>
      </c>
      <c r="K164">
        <v>16.247920735025762</v>
      </c>
      <c r="L164">
        <v>16.177332794073326</v>
      </c>
      <c r="M164">
        <v>16.040194576334379</v>
      </c>
      <c r="N164">
        <v>16.10529240579411</v>
      </c>
      <c r="O164">
        <v>16.092630373570319</v>
      </c>
      <c r="P164">
        <v>16.184894687224606</v>
      </c>
      <c r="Q164">
        <v>16.259426870040112</v>
      </c>
      <c r="R164">
        <v>16.258761154313685</v>
      </c>
      <c r="S164">
        <v>16.530787897850022</v>
      </c>
      <c r="T164">
        <v>16.734793831940237</v>
      </c>
      <c r="U164">
        <v>16.928355379414334</v>
      </c>
      <c r="V164">
        <v>17.05475854690442</v>
      </c>
      <c r="W164">
        <v>17.209082467406947</v>
      </c>
      <c r="X164">
        <v>17.328619598725297</v>
      </c>
    </row>
    <row r="166" spans="4:24">
      <c r="D166">
        <v>112550.10727820332</v>
      </c>
      <c r="E166">
        <v>112215.13703894158</v>
      </c>
      <c r="F166">
        <v>111749.48350308472</v>
      </c>
      <c r="G166">
        <v>111402.43170884353</v>
      </c>
      <c r="H166">
        <v>111315.33712832928</v>
      </c>
      <c r="I166">
        <v>111498.92184381305</v>
      </c>
      <c r="J166">
        <v>111117.94534658678</v>
      </c>
      <c r="K166">
        <v>110713.63156992324</v>
      </c>
      <c r="L166">
        <v>110489.98678528714</v>
      </c>
      <c r="M166">
        <v>110051.6351021747</v>
      </c>
      <c r="N166">
        <v>110260.35241150206</v>
      </c>
      <c r="O166">
        <v>110219.8456982127</v>
      </c>
      <c r="P166">
        <v>110514.00946538913</v>
      </c>
      <c r="Q166">
        <v>110749.95959930889</v>
      </c>
      <c r="R166">
        <v>110747.85872008371</v>
      </c>
      <c r="S166">
        <v>111596.50145306997</v>
      </c>
      <c r="T166">
        <v>112220.18671354346</v>
      </c>
      <c r="U166">
        <v>112802.02609773361</v>
      </c>
      <c r="V166">
        <v>113176.85530396779</v>
      </c>
      <c r="W166">
        <v>113629.0528635985</v>
      </c>
      <c r="X166">
        <v>113975.26457571751</v>
      </c>
    </row>
  </sheetData>
  <pageMargins left="0.7" right="0.7" top="0.75" bottom="0.75" header="0.3" footer="0.3"/>
  <pageSetup paperSize="9" orientation="portrait" horizont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C63:P64"/>
  <sheetViews>
    <sheetView zoomScale="60" zoomScaleNormal="60" workbookViewId="0">
      <selection activeCell="AI26" sqref="AI26"/>
    </sheetView>
  </sheetViews>
  <sheetFormatPr defaultRowHeight="15"/>
  <sheetData>
    <row r="63" spans="3:16">
      <c r="C63" s="29"/>
    </row>
    <row r="64" spans="3:16">
      <c r="P64" s="29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Wealth_CRI</vt:lpstr>
      <vt:lpstr>Graphs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Workineh</dc:creator>
  <cp:lastModifiedBy>Pablo Munoz</cp:lastModifiedBy>
  <dcterms:created xsi:type="dcterms:W3CDTF">2010-11-25T14:03:48Z</dcterms:created>
  <dcterms:modified xsi:type="dcterms:W3CDTF">2014-12-03T13:22:53Z</dcterms:modified>
</cp:coreProperties>
</file>