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485" yWindow="-240" windowWidth="13395" windowHeight="11850" tabRatio="778"/>
  </bookViews>
  <sheets>
    <sheet name="Wealth_PRY" sheetId="36" r:id="rId1"/>
    <sheet name="Graphs" sheetId="34" r:id="rId2"/>
  </sheets>
  <calcPr calcId="125725"/>
</workbook>
</file>

<file path=xl/calcChain.xml><?xml version="1.0" encoding="utf-8"?>
<calcChain xmlns="http://schemas.openxmlformats.org/spreadsheetml/2006/main">
  <c r="D19" i="36"/>
  <c r="D23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D41"/>
  <c r="E13"/>
  <c r="F13"/>
  <c r="F45" s="1"/>
  <c r="G13"/>
  <c r="G45" s="1"/>
  <c r="H13"/>
  <c r="I13"/>
  <c r="I45" s="1"/>
  <c r="J13"/>
  <c r="K13"/>
  <c r="K45" s="1"/>
  <c r="L13"/>
  <c r="L45" s="1"/>
  <c r="M13"/>
  <c r="N13"/>
  <c r="N45" s="1"/>
  <c r="O13"/>
  <c r="O45" s="1"/>
  <c r="P13"/>
  <c r="Q13"/>
  <c r="Q45" s="1"/>
  <c r="R13"/>
  <c r="R45" s="1"/>
  <c r="S13"/>
  <c r="S45" s="1"/>
  <c r="T13"/>
  <c r="T45" s="1"/>
  <c r="U13"/>
  <c r="V13"/>
  <c r="V45" s="1"/>
  <c r="W13"/>
  <c r="W45" s="1"/>
  <c r="X13"/>
  <c r="X45" s="1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E23"/>
  <c r="E12" s="1"/>
  <c r="F23"/>
  <c r="G23"/>
  <c r="G12" s="1"/>
  <c r="H23"/>
  <c r="H12" s="1"/>
  <c r="I23"/>
  <c r="I12" s="1"/>
  <c r="J23"/>
  <c r="J12" s="1"/>
  <c r="K23"/>
  <c r="K12" s="1"/>
  <c r="L23"/>
  <c r="L12" s="1"/>
  <c r="M23"/>
  <c r="M12" s="1"/>
  <c r="N23"/>
  <c r="O23"/>
  <c r="O12" s="1"/>
  <c r="P23"/>
  <c r="P12" s="1"/>
  <c r="Q23"/>
  <c r="Q12" s="1"/>
  <c r="R23"/>
  <c r="R12" s="1"/>
  <c r="S23"/>
  <c r="S12" s="1"/>
  <c r="T23"/>
  <c r="T12" s="1"/>
  <c r="U23"/>
  <c r="U12" s="1"/>
  <c r="V23"/>
  <c r="W23"/>
  <c r="W12" s="1"/>
  <c r="X23"/>
  <c r="X12" s="1"/>
  <c r="D16"/>
  <c r="D13"/>
  <c r="D45" s="1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D54" s="1"/>
  <c r="E55" l="1"/>
  <c r="I55"/>
  <c r="M55"/>
  <c r="Q55"/>
  <c r="D12"/>
  <c r="D11"/>
  <c r="D10"/>
  <c r="D72" s="1"/>
  <c r="U55"/>
  <c r="M48"/>
  <c r="P54"/>
  <c r="X54"/>
  <c r="U10"/>
  <c r="U7" s="1"/>
  <c r="Q10"/>
  <c r="Q7" s="1"/>
  <c r="M10"/>
  <c r="M7" s="1"/>
  <c r="E10"/>
  <c r="E7" s="1"/>
  <c r="N10"/>
  <c r="N7" s="1"/>
  <c r="J11"/>
  <c r="E45"/>
  <c r="M45"/>
  <c r="U45"/>
  <c r="I48"/>
  <c r="W10"/>
  <c r="W7" s="1"/>
  <c r="S11"/>
  <c r="G11"/>
  <c r="H54"/>
  <c r="I10"/>
  <c r="I7" s="1"/>
  <c r="U48"/>
  <c r="E48"/>
  <c r="Q48"/>
  <c r="E54"/>
  <c r="I54"/>
  <c r="M54"/>
  <c r="Q54"/>
  <c r="U54"/>
  <c r="W55"/>
  <c r="X10"/>
  <c r="X7" s="1"/>
  <c r="T10"/>
  <c r="T7" s="1"/>
  <c r="P10"/>
  <c r="P7" s="1"/>
  <c r="L10"/>
  <c r="L7" s="1"/>
  <c r="H10"/>
  <c r="H7" s="1"/>
  <c r="V12"/>
  <c r="N12"/>
  <c r="F12"/>
  <c r="R11"/>
  <c r="N11"/>
  <c r="F11"/>
  <c r="V10"/>
  <c r="V7" s="1"/>
  <c r="R10"/>
  <c r="R7" s="1"/>
  <c r="J10"/>
  <c r="J7" s="1"/>
  <c r="F10"/>
  <c r="F7" s="1"/>
  <c r="W11"/>
  <c r="O11"/>
  <c r="K11"/>
  <c r="S10"/>
  <c r="S7" s="1"/>
  <c r="O10"/>
  <c r="O7" s="1"/>
  <c r="K10"/>
  <c r="K7" s="1"/>
  <c r="G10"/>
  <c r="G7" s="1"/>
  <c r="J45"/>
  <c r="T54"/>
  <c r="X55"/>
  <c r="U11"/>
  <c r="Q11"/>
  <c r="M11"/>
  <c r="I11"/>
  <c r="E11"/>
  <c r="L55"/>
  <c r="V11"/>
  <c r="L54"/>
  <c r="H55"/>
  <c r="X11"/>
  <c r="T11"/>
  <c r="P11"/>
  <c r="L11"/>
  <c r="H11"/>
  <c r="H45"/>
  <c r="P55"/>
  <c r="P45"/>
  <c r="D55"/>
  <c r="T55"/>
  <c r="H48"/>
  <c r="L48"/>
  <c r="T48"/>
  <c r="G48"/>
  <c r="K48"/>
  <c r="S48"/>
  <c r="G55"/>
  <c r="O55"/>
  <c r="S55"/>
  <c r="F48"/>
  <c r="J48"/>
  <c r="N48"/>
  <c r="R48"/>
  <c r="V48"/>
  <c r="G54"/>
  <c r="K54"/>
  <c r="O54"/>
  <c r="S54"/>
  <c r="W54"/>
  <c r="F55"/>
  <c r="J55"/>
  <c r="N55"/>
  <c r="R55"/>
  <c r="V55"/>
  <c r="D48"/>
  <c r="P48"/>
  <c r="X48"/>
  <c r="O48"/>
  <c r="W48"/>
  <c r="K55"/>
  <c r="F54"/>
  <c r="J54"/>
  <c r="N54"/>
  <c r="R54"/>
  <c r="V54"/>
  <c r="D74" l="1"/>
  <c r="D75"/>
  <c r="D73"/>
  <c r="D46"/>
  <c r="D60" s="1"/>
  <c r="R46"/>
  <c r="J46"/>
  <c r="T47"/>
  <c r="T44"/>
  <c r="L47"/>
  <c r="L44"/>
  <c r="D47"/>
  <c r="D61" s="1"/>
  <c r="D44"/>
  <c r="S46"/>
  <c r="K46"/>
  <c r="U44"/>
  <c r="U47"/>
  <c r="M44"/>
  <c r="M47"/>
  <c r="E44"/>
  <c r="E47"/>
  <c r="T46"/>
  <c r="E46"/>
  <c r="U46"/>
  <c r="Q46"/>
  <c r="M46"/>
  <c r="I46"/>
  <c r="W47"/>
  <c r="W44"/>
  <c r="S47"/>
  <c r="S44"/>
  <c r="O47"/>
  <c r="O44"/>
  <c r="K47"/>
  <c r="K44"/>
  <c r="G47"/>
  <c r="G44"/>
  <c r="X47"/>
  <c r="X44"/>
  <c r="V46"/>
  <c r="N46"/>
  <c r="F46"/>
  <c r="P47"/>
  <c r="P44"/>
  <c r="H47"/>
  <c r="H44"/>
  <c r="W46"/>
  <c r="O46"/>
  <c r="G46"/>
  <c r="Q47"/>
  <c r="Q44"/>
  <c r="I47"/>
  <c r="I44"/>
  <c r="X46"/>
  <c r="P46"/>
  <c r="L46"/>
  <c r="H46"/>
  <c r="V44"/>
  <c r="V47"/>
  <c r="R47"/>
  <c r="R44"/>
  <c r="N44"/>
  <c r="N47"/>
  <c r="J47"/>
  <c r="J44"/>
  <c r="F44"/>
  <c r="F47"/>
  <c r="D64"/>
  <c r="E64"/>
  <c r="N64"/>
  <c r="V64"/>
  <c r="T64"/>
  <c r="M64"/>
  <c r="R64"/>
  <c r="O64"/>
  <c r="F64"/>
  <c r="X64"/>
  <c r="Q64"/>
  <c r="K64"/>
  <c r="G64"/>
  <c r="H64"/>
  <c r="U64"/>
  <c r="P64"/>
  <c r="S64"/>
  <c r="L64"/>
  <c r="W64"/>
  <c r="I64"/>
  <c r="J64"/>
  <c r="D62"/>
  <c r="P42" l="1"/>
  <c r="P75"/>
  <c r="G75"/>
  <c r="G42"/>
  <c r="N42"/>
  <c r="N75"/>
  <c r="I42"/>
  <c r="I75"/>
  <c r="E42"/>
  <c r="E75"/>
  <c r="S75"/>
  <c r="S42"/>
  <c r="D42"/>
  <c r="D56" s="1"/>
  <c r="H42"/>
  <c r="H75"/>
  <c r="W75"/>
  <c r="W42"/>
  <c r="Q42"/>
  <c r="Q75"/>
  <c r="J75"/>
  <c r="J42"/>
  <c r="K75"/>
  <c r="K42"/>
  <c r="L42"/>
  <c r="L75"/>
  <c r="X42"/>
  <c r="X75"/>
  <c r="O75"/>
  <c r="O42"/>
  <c r="F75"/>
  <c r="F42"/>
  <c r="V75"/>
  <c r="V42"/>
  <c r="M42"/>
  <c r="M75"/>
  <c r="U42"/>
  <c r="U75"/>
  <c r="T42"/>
  <c r="T75"/>
  <c r="R75"/>
  <c r="R42"/>
  <c r="M60"/>
  <c r="P60"/>
  <c r="J61"/>
  <c r="Q61"/>
  <c r="X61"/>
  <c r="H61"/>
  <c r="P61"/>
  <c r="U60"/>
  <c r="X60"/>
  <c r="G61"/>
  <c r="O61"/>
  <c r="E61"/>
  <c r="S62"/>
  <c r="R61"/>
  <c r="W61"/>
  <c r="U61"/>
  <c r="H60"/>
  <c r="H58"/>
  <c r="T58"/>
  <c r="G58"/>
  <c r="E58"/>
  <c r="M58"/>
  <c r="N58"/>
  <c r="R58"/>
  <c r="J62"/>
  <c r="H62"/>
  <c r="S60"/>
  <c r="X62"/>
  <c r="K62"/>
  <c r="F60"/>
  <c r="N60"/>
  <c r="E62"/>
  <c r="M62"/>
  <c r="U62"/>
  <c r="T62"/>
  <c r="O60"/>
  <c r="K61"/>
  <c r="S61"/>
  <c r="I60"/>
  <c r="Q60"/>
  <c r="G62"/>
  <c r="F61"/>
  <c r="N61"/>
  <c r="V61"/>
  <c r="L60"/>
  <c r="T60"/>
  <c r="P58"/>
  <c r="Q58"/>
  <c r="F58"/>
  <c r="K58"/>
  <c r="X58"/>
  <c r="D58"/>
  <c r="W58"/>
  <c r="I58"/>
  <c r="L58"/>
  <c r="V58"/>
  <c r="U58"/>
  <c r="S58"/>
  <c r="J58"/>
  <c r="O58"/>
  <c r="R62"/>
  <c r="F62"/>
  <c r="N62"/>
  <c r="V62"/>
  <c r="E60"/>
  <c r="P62"/>
  <c r="M61"/>
  <c r="K60"/>
  <c r="O62"/>
  <c r="W62"/>
  <c r="L61"/>
  <c r="T61"/>
  <c r="J60"/>
  <c r="R60"/>
  <c r="I62"/>
  <c r="Q62"/>
  <c r="L62"/>
  <c r="I61"/>
  <c r="G60"/>
  <c r="W60"/>
  <c r="V60"/>
  <c r="L56" l="1"/>
  <c r="I56"/>
  <c r="F56"/>
  <c r="K56"/>
  <c r="E56"/>
  <c r="N56"/>
  <c r="P56"/>
  <c r="U56"/>
  <c r="R56"/>
  <c r="V56"/>
  <c r="O56"/>
  <c r="J56"/>
  <c r="W56"/>
  <c r="T56"/>
  <c r="M56"/>
  <c r="X56"/>
  <c r="Q56"/>
  <c r="H56"/>
  <c r="S56"/>
  <c r="G56"/>
  <c r="U74" l="1"/>
  <c r="U73"/>
  <c r="Q74"/>
  <c r="Q73"/>
  <c r="M74"/>
  <c r="M73"/>
  <c r="I74"/>
  <c r="I73"/>
  <c r="E73"/>
  <c r="E74"/>
  <c r="R72"/>
  <c r="N72"/>
  <c r="J72"/>
  <c r="U39"/>
  <c r="Q39"/>
  <c r="M68"/>
  <c r="M39"/>
  <c r="I39"/>
  <c r="E39"/>
  <c r="S72"/>
  <c r="O72"/>
  <c r="K72"/>
  <c r="U72"/>
  <c r="Q72"/>
  <c r="M72"/>
  <c r="I72"/>
  <c r="E72"/>
  <c r="G74"/>
  <c r="G73"/>
  <c r="K74"/>
  <c r="K73"/>
  <c r="O74"/>
  <c r="O73"/>
  <c r="S74"/>
  <c r="S73"/>
  <c r="W69"/>
  <c r="W74"/>
  <c r="W73"/>
  <c r="V74"/>
  <c r="V73"/>
  <c r="R74"/>
  <c r="R69"/>
  <c r="R73"/>
  <c r="N74"/>
  <c r="N73"/>
  <c r="J74"/>
  <c r="J73"/>
  <c r="F74"/>
  <c r="F73"/>
  <c r="V67"/>
  <c r="V39"/>
  <c r="R68"/>
  <c r="R39"/>
  <c r="N39"/>
  <c r="J67"/>
  <c r="J68"/>
  <c r="J39"/>
  <c r="F68"/>
  <c r="F39"/>
  <c r="T72"/>
  <c r="L72"/>
  <c r="H72"/>
  <c r="P72"/>
  <c r="W67"/>
  <c r="W39"/>
  <c r="S68"/>
  <c r="S39"/>
  <c r="O39"/>
  <c r="K68"/>
  <c r="K39"/>
  <c r="G39"/>
  <c r="X73"/>
  <c r="X74"/>
  <c r="T73"/>
  <c r="T74"/>
  <c r="P73"/>
  <c r="P74"/>
  <c r="L74"/>
  <c r="L73"/>
  <c r="H74"/>
  <c r="H73"/>
  <c r="X68"/>
  <c r="X67"/>
  <c r="X39"/>
  <c r="X72"/>
  <c r="T39"/>
  <c r="P39"/>
  <c r="L39"/>
  <c r="H39"/>
  <c r="G59"/>
  <c r="D59"/>
  <c r="W59"/>
  <c r="S59"/>
  <c r="U59"/>
  <c r="M59"/>
  <c r="R59"/>
  <c r="F72"/>
  <c r="K59"/>
  <c r="F43"/>
  <c r="M43"/>
  <c r="G72"/>
  <c r="S43"/>
  <c r="J59"/>
  <c r="P59"/>
  <c r="O59"/>
  <c r="V59"/>
  <c r="C75"/>
  <c r="J43"/>
  <c r="K43"/>
  <c r="W72"/>
  <c r="T59"/>
  <c r="P43"/>
  <c r="V72"/>
  <c r="V43"/>
  <c r="T43"/>
  <c r="I43"/>
  <c r="O43"/>
  <c r="G43"/>
  <c r="L59"/>
  <c r="H59"/>
  <c r="X59"/>
  <c r="N59"/>
  <c r="Q59"/>
  <c r="I59"/>
  <c r="F59"/>
  <c r="U43"/>
  <c r="N43"/>
  <c r="Q43"/>
  <c r="D43"/>
  <c r="E59"/>
  <c r="E43"/>
  <c r="W43"/>
  <c r="H43"/>
  <c r="X43"/>
  <c r="L43"/>
  <c r="R43"/>
  <c r="D7"/>
  <c r="D39" l="1"/>
  <c r="D53" s="1"/>
  <c r="D67"/>
  <c r="C72"/>
  <c r="C73"/>
  <c r="C74"/>
  <c r="X57"/>
  <c r="Q57"/>
  <c r="O57"/>
  <c r="P57"/>
  <c r="L57"/>
  <c r="U57"/>
  <c r="J57"/>
  <c r="H57"/>
  <c r="M57"/>
  <c r="G69"/>
  <c r="G57"/>
  <c r="D69"/>
  <c r="L69"/>
  <c r="D68"/>
  <c r="P69"/>
  <c r="E57"/>
  <c r="T57"/>
  <c r="K57"/>
  <c r="P68"/>
  <c r="T67"/>
  <c r="T68"/>
  <c r="X69"/>
  <c r="G67"/>
  <c r="Q67"/>
  <c r="N57"/>
  <c r="F57"/>
  <c r="L68"/>
  <c r="G68"/>
  <c r="S67"/>
  <c r="J69"/>
  <c r="M69"/>
  <c r="O53"/>
  <c r="V57"/>
  <c r="O69"/>
  <c r="W57"/>
  <c r="S57"/>
  <c r="O67"/>
  <c r="R67"/>
  <c r="I67"/>
  <c r="U69"/>
  <c r="D57"/>
  <c r="H67"/>
  <c r="L67"/>
  <c r="P67"/>
  <c r="K67"/>
  <c r="O68"/>
  <c r="F67"/>
  <c r="N68"/>
  <c r="N67"/>
  <c r="V68"/>
  <c r="F69"/>
  <c r="N69"/>
  <c r="V69"/>
  <c r="S69"/>
  <c r="K69"/>
  <c r="U67"/>
  <c r="I57"/>
  <c r="H69"/>
  <c r="E68"/>
  <c r="U68"/>
  <c r="E69"/>
  <c r="R57"/>
  <c r="H68"/>
  <c r="T69"/>
  <c r="W68"/>
  <c r="E67"/>
  <c r="I68"/>
  <c r="M67"/>
  <c r="Q68"/>
  <c r="I69"/>
  <c r="Q69"/>
  <c r="S53" l="1"/>
  <c r="R53"/>
  <c r="M53"/>
  <c r="K53"/>
  <c r="N53"/>
  <c r="Q53"/>
  <c r="T53"/>
  <c r="I53"/>
  <c r="W53"/>
  <c r="F53"/>
  <c r="P53"/>
  <c r="E53"/>
  <c r="X53"/>
  <c r="U53"/>
  <c r="V53"/>
  <c r="G53"/>
  <c r="H53"/>
  <c r="J53"/>
  <c r="L53"/>
  <c r="C67"/>
  <c r="C69"/>
  <c r="C68"/>
</calcChain>
</file>

<file path=xl/sharedStrings.xml><?xml version="1.0" encoding="utf-8"?>
<sst xmlns="http://schemas.openxmlformats.org/spreadsheetml/2006/main" count="95" uniqueCount="65">
  <si>
    <t xml:space="preserve">Country </t>
  </si>
  <si>
    <t>UN country code</t>
  </si>
  <si>
    <t>Environmental Asset  Code</t>
  </si>
  <si>
    <t>Description of Environmental Assets</t>
  </si>
  <si>
    <t>Unit</t>
  </si>
  <si>
    <t xml:space="preserve">Produced Capital </t>
  </si>
  <si>
    <t xml:space="preserve">Pastureland </t>
  </si>
  <si>
    <t xml:space="preserve">Timber </t>
  </si>
  <si>
    <t>GDP</t>
  </si>
  <si>
    <t>Population</t>
  </si>
  <si>
    <t>Natural Capital</t>
  </si>
  <si>
    <t>Total Forest</t>
  </si>
  <si>
    <t>Fossil Fuels</t>
  </si>
  <si>
    <t>Oil</t>
  </si>
  <si>
    <t>Natural Gas</t>
  </si>
  <si>
    <t>Coal</t>
  </si>
  <si>
    <t>Minerals</t>
  </si>
  <si>
    <t>Bauxite</t>
  </si>
  <si>
    <t>Copper</t>
  </si>
  <si>
    <t>Gold</t>
  </si>
  <si>
    <t>Iron</t>
  </si>
  <si>
    <t>Lead</t>
  </si>
  <si>
    <t>Nickel</t>
  </si>
  <si>
    <t>Phosphate</t>
  </si>
  <si>
    <t>Silver</t>
  </si>
  <si>
    <t>Tin</t>
  </si>
  <si>
    <t>Zinc</t>
  </si>
  <si>
    <t xml:space="preserve">Cropland </t>
  </si>
  <si>
    <t>Inclusive Wealth Index</t>
  </si>
  <si>
    <t>0</t>
  </si>
  <si>
    <t>Constant US$ of 2005</t>
  </si>
  <si>
    <t>Agricultural Land</t>
  </si>
  <si>
    <t>Renewable Resources</t>
  </si>
  <si>
    <t>Non-renewable Resources</t>
  </si>
  <si>
    <t>Indicator: change in wealth with respect to the 1990 levels (Per capita)</t>
  </si>
  <si>
    <t xml:space="preserve">Indicator: Wealth per capita </t>
  </si>
  <si>
    <t>Indicator: Percentage composition of the wealth of the country (%) - Including average</t>
  </si>
  <si>
    <t>Average (if aplicable)</t>
  </si>
  <si>
    <t>Human Capital</t>
  </si>
  <si>
    <t>Content</t>
  </si>
  <si>
    <t>Inclusive Wealth and Related Indicators</t>
  </si>
  <si>
    <t>Natural capital composition of wealth</t>
  </si>
  <si>
    <t>3.1.1</t>
  </si>
  <si>
    <t>3.1.1.1</t>
  </si>
  <si>
    <t>3.1.2</t>
  </si>
  <si>
    <t>3.1.2.1</t>
  </si>
  <si>
    <t>3.1.2.2</t>
  </si>
  <si>
    <t>3.1.1.2</t>
  </si>
  <si>
    <t>3.2.1</t>
  </si>
  <si>
    <t>3.2.2.1</t>
  </si>
  <si>
    <t>3.2.2</t>
  </si>
  <si>
    <t>3.2.2.2</t>
  </si>
  <si>
    <t>3.2.2.3</t>
  </si>
  <si>
    <t>3.2.2.5</t>
  </si>
  <si>
    <t>3.2.2.6</t>
  </si>
  <si>
    <t>3.2.2.7</t>
  </si>
  <si>
    <t>3.2.2.8</t>
  </si>
  <si>
    <t>3.2.2.9</t>
  </si>
  <si>
    <t>3.2.2.10</t>
  </si>
  <si>
    <t>3.2.1.1</t>
  </si>
  <si>
    <t>3.2.1.2</t>
  </si>
  <si>
    <t>3.2.1.3</t>
  </si>
  <si>
    <t>Non-Timber Forest Resource Wealth</t>
  </si>
  <si>
    <t>Paraguay</t>
  </si>
  <si>
    <t>PRY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</si>
</sst>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* #,##0.00\ _€_-;\-* #,##0.00\ _€_-;_-* &quot;-&quot;??\ _€_-;_-@_-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2"/>
      <color theme="5" tint="-0.249977111117893"/>
      <name val="Arial"/>
      <family val="2"/>
    </font>
    <font>
      <sz val="11"/>
      <color theme="4" tint="-0.49998474074526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b/>
      <sz val="12"/>
      <color rgb="FF330EBC"/>
      <name val="Arial"/>
      <family val="2"/>
    </font>
    <font>
      <b/>
      <sz val="12"/>
      <color theme="3" tint="-0.499984740745262"/>
      <name val="Arial"/>
      <family val="2"/>
    </font>
    <font>
      <sz val="11"/>
      <color theme="1"/>
      <name val="Calibri"/>
      <family val="2"/>
      <scheme val="minor"/>
    </font>
    <font>
      <b/>
      <sz val="12"/>
      <color theme="4" tint="-0.499984740745262"/>
      <name val="Arial"/>
      <family val="2"/>
    </font>
    <font>
      <sz val="12"/>
      <color theme="3" tint="-0.499984740745262"/>
      <name val="Arial"/>
      <family val="2"/>
    </font>
    <font>
      <b/>
      <sz val="12"/>
      <color rgb="FFC00000"/>
      <name val="Arial"/>
      <family val="2"/>
    </font>
    <font>
      <sz val="11"/>
      <color rgb="FFC00000"/>
      <name val="Calibri"/>
      <family val="2"/>
      <scheme val="minor"/>
    </font>
    <font>
      <b/>
      <sz val="12"/>
      <color rgb="FF00B050"/>
      <name val="Arial"/>
      <family val="2"/>
    </font>
    <font>
      <b/>
      <sz val="13"/>
      <color rgb="FF00B050"/>
      <name val="Arial"/>
      <family val="2"/>
    </font>
    <font>
      <b/>
      <sz val="12"/>
      <color rgb="FF003399"/>
      <name val="Arial"/>
      <family val="2"/>
    </font>
    <font>
      <sz val="11"/>
      <color rgb="FF4D4D4D"/>
      <name val="Verdana"/>
      <family val="2"/>
    </font>
    <font>
      <sz val="11"/>
      <name val="Calibri"/>
      <family val="2"/>
      <scheme val="minor"/>
    </font>
    <font>
      <sz val="11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6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11" fillId="0" borderId="0" applyFont="0" applyFill="0" applyBorder="0" applyAlignment="0" applyProtection="0"/>
  </cellStyleXfs>
  <cellXfs count="40">
    <xf numFmtId="0" fontId="0" fillId="0" borderId="0" xfId="0"/>
    <xf numFmtId="0" fontId="3" fillId="2" borderId="0" xfId="0" applyFont="1" applyFill="1" applyBorder="1"/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0" fillId="0" borderId="0" xfId="0" applyFill="1" applyAlignment="1">
      <alignment horizontal="right"/>
    </xf>
    <xf numFmtId="0" fontId="0" fillId="0" borderId="0" xfId="0" applyFill="1"/>
    <xf numFmtId="0" fontId="4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65" fontId="0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165" fontId="11" fillId="0" borderId="0" xfId="8" applyNumberFormat="1" applyFont="1"/>
    <xf numFmtId="49" fontId="10" fillId="0" borderId="0" xfId="0" applyNumberFormat="1" applyFont="1" applyFill="1" applyBorder="1" applyAlignment="1">
      <alignment horizontal="right"/>
    </xf>
    <xf numFmtId="0" fontId="0" fillId="0" borderId="0" xfId="0" applyFont="1"/>
    <xf numFmtId="49" fontId="12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165" fontId="15" fillId="0" borderId="0" xfId="0" applyNumberFormat="1" applyFont="1"/>
    <xf numFmtId="0" fontId="15" fillId="0" borderId="0" xfId="0" applyFont="1"/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wrapText="1"/>
    </xf>
    <xf numFmtId="0" fontId="19" fillId="0" borderId="0" xfId="0" applyFont="1"/>
    <xf numFmtId="43" fontId="0" fillId="0" borderId="0" xfId="0" applyNumberFormat="1"/>
    <xf numFmtId="165" fontId="0" fillId="0" borderId="0" xfId="0" applyNumberFormat="1" applyFill="1"/>
    <xf numFmtId="165" fontId="0" fillId="0" borderId="0" xfId="8" applyNumberFormat="1" applyFont="1"/>
    <xf numFmtId="0" fontId="3" fillId="2" borderId="0" xfId="8" applyNumberFormat="1" applyFont="1" applyFill="1" applyBorder="1"/>
    <xf numFmtId="0" fontId="3" fillId="2" borderId="0" xfId="0" applyNumberFormat="1" applyFont="1" applyFill="1" applyBorder="1"/>
    <xf numFmtId="166" fontId="0" fillId="0" borderId="0" xfId="0" applyNumberFormat="1"/>
    <xf numFmtId="0" fontId="20" fillId="0" borderId="0" xfId="0" applyFont="1" applyFill="1" applyAlignment="1">
      <alignment horizontal="right"/>
    </xf>
    <xf numFmtId="0" fontId="0" fillId="0" borderId="0" xfId="0" applyNumberFormat="1" applyFont="1"/>
    <xf numFmtId="165" fontId="21" fillId="0" borderId="0" xfId="0" applyNumberFormat="1" applyFont="1"/>
    <xf numFmtId="167" fontId="0" fillId="0" borderId="0" xfId="8" applyNumberFormat="1" applyFont="1"/>
  </cellXfs>
  <cellStyles count="9">
    <cellStyle name="Comma" xfId="8" builtinId="3"/>
    <cellStyle name="Normal" xfId="0" builtinId="0"/>
    <cellStyle name="Normal 2" xfId="2"/>
    <cellStyle name="Normal 3" xfId="1"/>
    <cellStyle name="Normal 4" xfId="3"/>
    <cellStyle name="Normal 5" xfId="4"/>
    <cellStyle name="Normal 6" xfId="5"/>
    <cellStyle name="Normal 7" xfId="6"/>
    <cellStyle name="Normal 8" xfId="7"/>
  </cellStyles>
  <dxfs count="0"/>
  <tableStyles count="0" defaultTableStyle="TableStyleMedium9" defaultPivotStyle="PivotStyleLight16"/>
  <colors>
    <mruColors>
      <color rgb="FF646464"/>
      <color rgb="FFFD9900"/>
      <color rgb="FF78A22F"/>
      <color rgb="FFCE7674"/>
      <color rgb="FF7D7447"/>
      <color rgb="FFFF9900"/>
      <color rgb="FFFF9964"/>
      <color rgb="FFDD6909"/>
      <color rgb="FF003399"/>
      <color rgb="FF330EB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Change in per capita wealth with respect to  1990 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Wealth_PRY!$B$54</c:f>
              <c:strCache>
                <c:ptCount val="1"/>
                <c:pt idx="0">
                  <c:v>Produced Capital </c:v>
                </c:pt>
              </c:strCache>
            </c:strRef>
          </c:tx>
          <c:spPr>
            <a:ln w="47625">
              <a:solidFill>
                <a:srgbClr val="646464"/>
              </a:solidFill>
              <a:prstDash val="dash"/>
            </a:ln>
          </c:spPr>
          <c:marker>
            <c:symbol val="none"/>
          </c:marker>
          <c:cat>
            <c:numRef>
              <c:f>Wealth_PRY!$D$52:$X$52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Wealth_PRY!$D$54:$X$54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2.8861750655830187</c:v>
                </c:pt>
                <c:pt idx="2">
                  <c:v>4.8370182716411581</c:v>
                </c:pt>
                <c:pt idx="3">
                  <c:v>6.7221802659729102</c:v>
                </c:pt>
                <c:pt idx="4">
                  <c:v>8.7326198072716466</c:v>
                </c:pt>
                <c:pt idx="5">
                  <c:v>10.723956949399627</c:v>
                </c:pt>
                <c:pt idx="6">
                  <c:v>12.334755733319259</c:v>
                </c:pt>
                <c:pt idx="7">
                  <c:v>13.671904648568178</c:v>
                </c:pt>
                <c:pt idx="8">
                  <c:v>13.63332053939752</c:v>
                </c:pt>
                <c:pt idx="9">
                  <c:v>12.674541099076219</c:v>
                </c:pt>
                <c:pt idx="10">
                  <c:v>11.63839980742878</c:v>
                </c:pt>
                <c:pt idx="11">
                  <c:v>10.2378492988368</c:v>
                </c:pt>
                <c:pt idx="12">
                  <c:v>8.5070233727449374</c:v>
                </c:pt>
                <c:pt idx="13">
                  <c:v>7.1648045551313988</c:v>
                </c:pt>
                <c:pt idx="14">
                  <c:v>6.0921269503680486</c:v>
                </c:pt>
                <c:pt idx="15">
                  <c:v>5.4406154233975546</c:v>
                </c:pt>
                <c:pt idx="16">
                  <c:v>4.8983964002479174</c:v>
                </c:pt>
                <c:pt idx="17">
                  <c:v>5.1041495779632573</c:v>
                </c:pt>
                <c:pt idx="18">
                  <c:v>6.1813121993704812</c:v>
                </c:pt>
                <c:pt idx="19">
                  <c:v>6.3198504491480012</c:v>
                </c:pt>
                <c:pt idx="20" formatCode="_(* #,##0.0000_);_(* \(#,##0.0000\);_(* &quot;-&quot;??_);_(@_)">
                  <c:v>7.8268184443729849</c:v>
                </c:pt>
              </c:numCache>
            </c:numRef>
          </c:val>
        </c:ser>
        <c:ser>
          <c:idx val="1"/>
          <c:order val="1"/>
          <c:tx>
            <c:strRef>
              <c:f>Wealth_PRY!$B$55</c:f>
              <c:strCache>
                <c:ptCount val="1"/>
                <c:pt idx="0">
                  <c:v>Human Capital</c:v>
                </c:pt>
              </c:strCache>
            </c:strRef>
          </c:tx>
          <c:spPr>
            <a:ln w="47625">
              <a:solidFill>
                <a:srgbClr val="FF9900"/>
              </a:solidFill>
              <a:prstDash val="dash"/>
            </a:ln>
            <a:effectLst>
              <a:outerShdw blurRad="50800" dist="50800" dir="5400000" algn="ctr" rotWithShape="0">
                <a:schemeClr val="bg1"/>
              </a:outerShdw>
            </a:effectLst>
          </c:spPr>
          <c:marker>
            <c:symbol val="none"/>
          </c:marker>
          <c:cat>
            <c:numRef>
              <c:f>Wealth_PRY!$D$52:$X$52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Wealth_PRY!$D$55:$X$55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0.72242575021213007</c:v>
                </c:pt>
                <c:pt idx="2">
                  <c:v>1.4769585165914201</c:v>
                </c:pt>
                <c:pt idx="3">
                  <c:v>2.2920159235745086</c:v>
                </c:pt>
                <c:pt idx="4">
                  <c:v>3.1787365960831426</c:v>
                </c:pt>
                <c:pt idx="5">
                  <c:v>4.0741977802050577</c:v>
                </c:pt>
                <c:pt idx="6">
                  <c:v>4.1093120204542144</c:v>
                </c:pt>
                <c:pt idx="7">
                  <c:v>4.128171465729813</c:v>
                </c:pt>
                <c:pt idx="8">
                  <c:v>4.1665990037416334</c:v>
                </c:pt>
                <c:pt idx="9">
                  <c:v>5.0435528481895808</c:v>
                </c:pt>
                <c:pt idx="10">
                  <c:v>5.7057224664373685</c:v>
                </c:pt>
                <c:pt idx="11">
                  <c:v>4.8371700524934447</c:v>
                </c:pt>
                <c:pt idx="12">
                  <c:v>7.9880643341792013</c:v>
                </c:pt>
                <c:pt idx="13">
                  <c:v>11.198219837615619</c:v>
                </c:pt>
                <c:pt idx="14">
                  <c:v>14.501530964513432</c:v>
                </c:pt>
                <c:pt idx="15">
                  <c:v>13.726883908041687</c:v>
                </c:pt>
                <c:pt idx="16">
                  <c:v>16.315312803175264</c:v>
                </c:pt>
                <c:pt idx="17">
                  <c:v>18.943069294729909</c:v>
                </c:pt>
                <c:pt idx="18">
                  <c:v>21.257568548222071</c:v>
                </c:pt>
                <c:pt idx="19">
                  <c:v>23.8361235855578</c:v>
                </c:pt>
                <c:pt idx="20">
                  <c:v>22.137765662554209</c:v>
                </c:pt>
              </c:numCache>
            </c:numRef>
          </c:val>
        </c:ser>
        <c:ser>
          <c:idx val="2"/>
          <c:order val="2"/>
          <c:tx>
            <c:strRef>
              <c:f>Wealth_PRY!$B$56</c:f>
              <c:strCache>
                <c:ptCount val="1"/>
                <c:pt idx="0">
                  <c:v>Natural Capital</c:v>
                </c:pt>
              </c:strCache>
            </c:strRef>
          </c:tx>
          <c:spPr>
            <a:ln w="47625">
              <a:solidFill>
                <a:srgbClr val="78A22F"/>
              </a:solidFill>
              <a:prstDash val="dash"/>
            </a:ln>
          </c:spPr>
          <c:marker>
            <c:symbol val="none"/>
          </c:marker>
          <c:cat>
            <c:numRef>
              <c:f>Wealth_PRY!$D$52:$X$52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Wealth_PRY!$D$56:$X$56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-3.16080143073042</c:v>
                </c:pt>
                <c:pt idx="2">
                  <c:v>-6.0383309772270017</c:v>
                </c:pt>
                <c:pt idx="3">
                  <c:v>-8.937076225518414</c:v>
                </c:pt>
                <c:pt idx="4">
                  <c:v>-13.083868038319169</c:v>
                </c:pt>
                <c:pt idx="5">
                  <c:v>-15.242233911644998</c:v>
                </c:pt>
                <c:pt idx="6">
                  <c:v>-15.142715904783344</c:v>
                </c:pt>
                <c:pt idx="7">
                  <c:v>-17.424752803521194</c:v>
                </c:pt>
                <c:pt idx="8">
                  <c:v>-19.336218746930257</c:v>
                </c:pt>
                <c:pt idx="9">
                  <c:v>-21.122962367380694</c:v>
                </c:pt>
                <c:pt idx="10">
                  <c:v>-23.063024457957837</c:v>
                </c:pt>
                <c:pt idx="11">
                  <c:v>-25.263700939635946</c:v>
                </c:pt>
                <c:pt idx="12">
                  <c:v>-27.821818875717131</c:v>
                </c:pt>
                <c:pt idx="13">
                  <c:v>-29.948305572432364</c:v>
                </c:pt>
                <c:pt idx="14">
                  <c:v>-31.541088469899382</c:v>
                </c:pt>
                <c:pt idx="15">
                  <c:v>-33.067680586708093</c:v>
                </c:pt>
                <c:pt idx="16">
                  <c:v>-34.538763683154613</c:v>
                </c:pt>
                <c:pt idx="17">
                  <c:v>-35.955715168732198</c:v>
                </c:pt>
                <c:pt idx="18">
                  <c:v>-37.315282599881563</c:v>
                </c:pt>
                <c:pt idx="19">
                  <c:v>-38.82453723223054</c:v>
                </c:pt>
                <c:pt idx="20">
                  <c:v>-40.270170071680297</c:v>
                </c:pt>
              </c:numCache>
            </c:numRef>
          </c:val>
        </c:ser>
        <c:ser>
          <c:idx val="4"/>
          <c:order val="3"/>
          <c:tx>
            <c:strRef>
              <c:f>Wealth_PRY!$B$53</c:f>
              <c:strCache>
                <c:ptCount val="1"/>
                <c:pt idx="0">
                  <c:v>Inclusive Wealth Index</c:v>
                </c:pt>
              </c:strCache>
            </c:strRef>
          </c:tx>
          <c:spPr>
            <a:ln w="4445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Wealth_PRY!$D$52:$X$52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Wealth_PRY!$D$53:$X$53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-1.6264353307939627</c:v>
                </c:pt>
                <c:pt idx="2">
                  <c:v>-3.1458648585848126</c:v>
                </c:pt>
                <c:pt idx="3">
                  <c:v>-4.670199290611099</c:v>
                </c:pt>
                <c:pt idx="4">
                  <c:v>-6.9845848887729822</c:v>
                </c:pt>
                <c:pt idx="5">
                  <c:v>-7.9926849665091009</c:v>
                </c:pt>
                <c:pt idx="6">
                  <c:v>-7.7686066539624505</c:v>
                </c:pt>
                <c:pt idx="7">
                  <c:v>-9.1381268304490675</c:v>
                </c:pt>
                <c:pt idx="8">
                  <c:v>-10.387438821830541</c:v>
                </c:pt>
                <c:pt idx="9">
                  <c:v>-11.430712472614635</c:v>
                </c:pt>
                <c:pt idx="10">
                  <c:v>-12.635611862340856</c:v>
                </c:pt>
                <c:pt idx="11">
                  <c:v>-14.428541495645719</c:v>
                </c:pt>
                <c:pt idx="12">
                  <c:v>-15.481377797023988</c:v>
                </c:pt>
                <c:pt idx="13">
                  <c:v>-16.199746835496185</c:v>
                </c:pt>
                <c:pt idx="14">
                  <c:v>-16.519216777055277</c:v>
                </c:pt>
                <c:pt idx="15">
                  <c:v>-17.776233818631916</c:v>
                </c:pt>
                <c:pt idx="16">
                  <c:v>-18.14525131779866</c:v>
                </c:pt>
                <c:pt idx="17">
                  <c:v>-18.399256907871365</c:v>
                </c:pt>
                <c:pt idx="18">
                  <c:v>-18.612834188785719</c:v>
                </c:pt>
                <c:pt idx="19">
                  <c:v>-18.946024523776906</c:v>
                </c:pt>
                <c:pt idx="20">
                  <c:v>-20.180050410268091</c:v>
                </c:pt>
              </c:numCache>
            </c:numRef>
          </c:val>
        </c:ser>
        <c:ser>
          <c:idx val="3"/>
          <c:order val="4"/>
          <c:tx>
            <c:v>GDP</c:v>
          </c:tx>
          <c:spPr>
            <a:ln w="44450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Wealth_PRY!$D$64:$X$64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-0.1311451241213013</c:v>
                </c:pt>
                <c:pt idx="2">
                  <c:v>-0.84848866198647954</c:v>
                </c:pt>
                <c:pt idx="3">
                  <c:v>0.76791521716539357</c:v>
                </c:pt>
                <c:pt idx="4">
                  <c:v>1.4424488671832991</c:v>
                </c:pt>
                <c:pt idx="5">
                  <c:v>4.5046901585733767</c:v>
                </c:pt>
                <c:pt idx="6">
                  <c:v>2.5907899400361645</c:v>
                </c:pt>
                <c:pt idx="7">
                  <c:v>3.3472260975056845</c:v>
                </c:pt>
                <c:pt idx="8">
                  <c:v>1.7370805663902145</c:v>
                </c:pt>
                <c:pt idx="9">
                  <c:v>-1.8833419288042164</c:v>
                </c:pt>
                <c:pt idx="10">
                  <c:v>-7.0973882188208659</c:v>
                </c:pt>
                <c:pt idx="11">
                  <c:v>-7.1056529587233079</c:v>
                </c:pt>
                <c:pt idx="12">
                  <c:v>-9.0067723393046695</c:v>
                </c:pt>
                <c:pt idx="13">
                  <c:v>-7.3540636734084064</c:v>
                </c:pt>
                <c:pt idx="14">
                  <c:v>-5.3864351467587941</c:v>
                </c:pt>
                <c:pt idx="15">
                  <c:v>-4.5030939209315886</c:v>
                </c:pt>
                <c:pt idx="16">
                  <c:v>-2.2012969777186142</c:v>
                </c:pt>
                <c:pt idx="17">
                  <c:v>2.5247071136019317</c:v>
                </c:pt>
                <c:pt idx="18">
                  <c:v>6.5660904745141302</c:v>
                </c:pt>
                <c:pt idx="19">
                  <c:v>0.66311751209024994</c:v>
                </c:pt>
                <c:pt idx="20">
                  <c:v>14.009038038436739</c:v>
                </c:pt>
              </c:numCache>
            </c:numRef>
          </c:val>
        </c:ser>
        <c:marker val="1"/>
        <c:axId val="74398720"/>
        <c:axId val="74408704"/>
      </c:lineChart>
      <c:catAx>
        <c:axId val="74398720"/>
        <c:scaling>
          <c:orientation val="minMax"/>
        </c:scaling>
        <c:axPos val="b"/>
        <c:numFmt formatCode="General" sourceLinked="1"/>
        <c:tickLblPos val="low"/>
        <c:spPr>
          <a:ln w="19050"/>
        </c:spPr>
        <c:txPr>
          <a:bodyPr rot="-5400000" vert="horz"/>
          <a:lstStyle/>
          <a:p>
            <a:pPr>
              <a:defRPr lang="de-DE" sz="12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4408704"/>
        <c:crosses val="autoZero"/>
        <c:auto val="1"/>
        <c:lblAlgn val="ctr"/>
        <c:lblOffset val="100"/>
      </c:catAx>
      <c:valAx>
        <c:axId val="74408704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de-DE" sz="1200" b="0">
                    <a:latin typeface="Arial" pitchFamily="34" charset="0"/>
                    <a:cs typeface="Arial" pitchFamily="34" charset="0"/>
                  </a:defRPr>
                </a:pPr>
                <a:r>
                  <a:rPr lang="de-DE" sz="1200" b="0">
                    <a:latin typeface="Arial" pitchFamily="34" charset="0"/>
                    <a:cs typeface="Arial" pitchFamily="34" charset="0"/>
                  </a:rPr>
                  <a:t>Percentage</a:t>
                </a:r>
              </a:p>
            </c:rich>
          </c:tx>
        </c:title>
        <c:numFmt formatCode="_(* #,##0_);_(* \(#,##0\);_(* &quot;-&quot;??_);_(@_)" sourceLinked="1"/>
        <c:tickLblPos val="nextTo"/>
        <c:spPr>
          <a:ln w="19050"/>
        </c:spPr>
        <c:txPr>
          <a:bodyPr/>
          <a:lstStyle/>
          <a:p>
            <a:pPr>
              <a:defRPr lang="de-DE"/>
            </a:pPr>
            <a:endParaRPr lang="de-DE"/>
          </a:p>
        </c:txPr>
        <c:crossAx val="743987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9.2505576115710725E-2"/>
          <c:y val="0.88082543661281576"/>
          <c:w val="0.89396306860339469"/>
          <c:h val="0.10256556684739668"/>
        </c:manualLayout>
      </c:layout>
      <c:txPr>
        <a:bodyPr/>
        <a:lstStyle/>
        <a:p>
          <a:pPr>
            <a:defRPr lang="de-DE" sz="12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</c:chart>
  <c:printSettings>
    <c:headerFooter/>
    <c:pageMargins b="0.75000000000001399" l="0.70000000000000162" r="0.70000000000000162" t="0.750000000000013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Wealth per capita</a:t>
            </a:r>
          </a:p>
        </c:rich>
      </c:tx>
    </c:title>
    <c:plotArea>
      <c:layout/>
      <c:barChart>
        <c:barDir val="col"/>
        <c:grouping val="stacked"/>
        <c:ser>
          <c:idx val="0"/>
          <c:order val="0"/>
          <c:tx>
            <c:strRef>
              <c:f>Wealth_PRY!$B$40</c:f>
              <c:strCache>
                <c:ptCount val="1"/>
                <c:pt idx="0">
                  <c:v>Produced Capital </c:v>
                </c:pt>
              </c:strCache>
            </c:strRef>
          </c:tx>
          <c:spPr>
            <a:solidFill>
              <a:srgbClr val="646464"/>
            </a:solidFill>
            <a:ln w="47625">
              <a:solidFill>
                <a:srgbClr val="646464"/>
              </a:solidFill>
            </a:ln>
          </c:spPr>
          <c:cat>
            <c:numRef>
              <c:f>Wealth_PRY!$D$38:$X$38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Wealth_PRY!$D$40:$X$40</c:f>
              <c:numCache>
                <c:formatCode>_(* #,##0_);_(* \(#,##0\);_(* "-"??_);_(@_)</c:formatCode>
                <c:ptCount val="21"/>
                <c:pt idx="0">
                  <c:v>4441.091527000639</c:v>
                </c:pt>
                <c:pt idx="1">
                  <c:v>4569.2692032926516</c:v>
                </c:pt>
                <c:pt idx="2">
                  <c:v>4655.9079356219672</c:v>
                </c:pt>
                <c:pt idx="3">
                  <c:v>4739.6297052224709</c:v>
                </c:pt>
                <c:pt idx="4">
                  <c:v>4828.9151653465597</c:v>
                </c:pt>
                <c:pt idx="5">
                  <c:v>4917.3522704396219</c:v>
                </c:pt>
                <c:pt idx="6">
                  <c:v>4988.8893187493059</c:v>
                </c:pt>
                <c:pt idx="7">
                  <c:v>5048.2733259278066</c:v>
                </c:pt>
                <c:pt idx="8">
                  <c:v>5046.5597703246603</c:v>
                </c:pt>
                <c:pt idx="9">
                  <c:v>5003.9794978379268</c:v>
                </c:pt>
                <c:pt idx="10">
                  <c:v>4957.9635147268173</c:v>
                </c:pt>
                <c:pt idx="11">
                  <c:v>4895.7637847583746</c:v>
                </c:pt>
                <c:pt idx="12">
                  <c:v>4818.8962212075785</c:v>
                </c:pt>
                <c:pt idx="13">
                  <c:v>4759.2870550247353</c:v>
                </c:pt>
                <c:pt idx="14">
                  <c:v>4711.6484608075571</c:v>
                </c:pt>
                <c:pt idx="15">
                  <c:v>4682.7142375858375</c:v>
                </c:pt>
                <c:pt idx="16">
                  <c:v>4658.6337944909537</c:v>
                </c:pt>
                <c:pt idx="17">
                  <c:v>4667.7714814330038</c:v>
                </c:pt>
                <c:pt idx="18">
                  <c:v>4715.6092593443382</c:v>
                </c:pt>
                <c:pt idx="19">
                  <c:v>4721.7618698168626</c:v>
                </c:pt>
                <c:pt idx="20">
                  <c:v>4788.687697767411</c:v>
                </c:pt>
              </c:numCache>
            </c:numRef>
          </c:val>
        </c:ser>
        <c:ser>
          <c:idx val="1"/>
          <c:order val="1"/>
          <c:tx>
            <c:strRef>
              <c:f>Wealth_PRY!$B$41</c:f>
              <c:strCache>
                <c:ptCount val="1"/>
                <c:pt idx="0">
                  <c:v>Human Capital</c:v>
                </c:pt>
              </c:strCache>
            </c:strRef>
          </c:tx>
          <c:spPr>
            <a:solidFill>
              <a:srgbClr val="FF9900"/>
            </a:solidFill>
            <a:ln w="47625">
              <a:solidFill>
                <a:srgbClr val="FF9900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cat>
            <c:numRef>
              <c:f>Wealth_PRY!$D$38:$X$38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Wealth_PRY!$D$41:$X$41</c:f>
              <c:numCache>
                <c:formatCode>General</c:formatCode>
                <c:ptCount val="21"/>
                <c:pt idx="0">
                  <c:v>11936.469587758471</c:v>
                </c:pt>
                <c:pt idx="1">
                  <c:v>12022.701717726677</c:v>
                </c:pt>
                <c:pt idx="2">
                  <c:v>12112.766291915215</c:v>
                </c:pt>
                <c:pt idx="3">
                  <c:v>12210.055371422523</c:v>
                </c:pt>
                <c:pt idx="4">
                  <c:v>12315.898514824883</c:v>
                </c:pt>
                <c:pt idx="5">
                  <c:v>12422.784966737778</c:v>
                </c:pt>
                <c:pt idx="6">
                  <c:v>12426.976367346091</c:v>
                </c:pt>
                <c:pt idx="7">
                  <c:v>12429.227519295833</c:v>
                </c:pt>
                <c:pt idx="8">
                  <c:v>12433.814410683939</c:v>
                </c:pt>
                <c:pt idx="9">
                  <c:v>12538.491739625146</c:v>
                </c:pt>
                <c:pt idx="10">
                  <c:v>12617.531414726669</c:v>
                </c:pt>
                <c:pt idx="11">
                  <c:v>12513.856919982512</c:v>
                </c:pt>
                <c:pt idx="12">
                  <c:v>12889.962457658352</c:v>
                </c:pt>
                <c:pt idx="13">
                  <c:v>13273.141693045794</c:v>
                </c:pt>
                <c:pt idx="14">
                  <c:v>13667.440421096993</c:v>
                </c:pt>
                <c:pt idx="15">
                  <c:v>13574.974910788778</c:v>
                </c:pt>
                <c:pt idx="16">
                  <c:v>13883.94193865715</c:v>
                </c:pt>
                <c:pt idx="17">
                  <c:v>14197.603293111919</c:v>
                </c:pt>
                <c:pt idx="18">
                  <c:v>14473.872792613909</c:v>
                </c:pt>
                <c:pt idx="19">
                  <c:v>14781.661230449101</c:v>
                </c:pt>
                <c:pt idx="20">
                  <c:v>14578.937253478491</c:v>
                </c:pt>
              </c:numCache>
            </c:numRef>
          </c:val>
        </c:ser>
        <c:ser>
          <c:idx val="2"/>
          <c:order val="2"/>
          <c:tx>
            <c:strRef>
              <c:f>Wealth_PRY!$B$42</c:f>
              <c:strCache>
                <c:ptCount val="1"/>
                <c:pt idx="0">
                  <c:v>Natural Capital</c:v>
                </c:pt>
              </c:strCache>
            </c:strRef>
          </c:tx>
          <c:spPr>
            <a:solidFill>
              <a:srgbClr val="78A22F"/>
            </a:solidFill>
            <a:ln w="47625">
              <a:solidFill>
                <a:srgbClr val="78A22F"/>
              </a:solidFill>
            </a:ln>
          </c:spPr>
          <c:cat>
            <c:numRef>
              <c:f>Wealth_PRY!$D$38:$X$38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Wealth_PRY!$D$42:$X$42</c:f>
              <c:numCache>
                <c:formatCode>_(* #,##0_);_(* \(#,##0\);_(* "-"??_);_(@_)</c:formatCode>
                <c:ptCount val="21"/>
                <c:pt idx="0">
                  <c:v>31334.128574200542</c:v>
                </c:pt>
                <c:pt idx="1">
                  <c:v>30343.7189899203</c:v>
                </c:pt>
                <c:pt idx="2">
                  <c:v>29442.070182060452</c:v>
                </c:pt>
                <c:pt idx="3">
                  <c:v>28533.773618922292</c:v>
                </c:pt>
                <c:pt idx="4">
                  <c:v>27234.412540594883</c:v>
                </c:pt>
                <c:pt idx="5">
                  <c:v>26558.107402745303</c:v>
                </c:pt>
                <c:pt idx="6">
                  <c:v>26589.290502969816</c:v>
                </c:pt>
                <c:pt idx="7">
                  <c:v>25874.234127008596</c:v>
                </c:pt>
                <c:pt idx="8">
                  <c:v>25275.292930648746</c:v>
                </c:pt>
                <c:pt idx="9">
                  <c:v>24715.43238732548</c:v>
                </c:pt>
                <c:pt idx="10">
                  <c:v>24107.530837444716</c:v>
                </c:pt>
                <c:pt idx="11">
                  <c:v>23417.968039173506</c:v>
                </c:pt>
                <c:pt idx="12">
                  <c:v>22616.404076002142</c:v>
                </c:pt>
                <c:pt idx="13">
                  <c:v>21950.088000340118</c:v>
                </c:pt>
                <c:pt idx="14">
                  <c:v>21451.003359339928</c:v>
                </c:pt>
                <c:pt idx="15">
                  <c:v>20972.659022655476</c:v>
                </c:pt>
                <c:pt idx="16">
                  <c:v>20511.707953781592</c:v>
                </c:pt>
                <c:pt idx="17">
                  <c:v>20067.718553456671</c:v>
                </c:pt>
                <c:pt idx="18">
                  <c:v>19641.709946527371</c:v>
                </c:pt>
                <c:pt idx="19">
                  <c:v>19168.798159515063</c:v>
                </c:pt>
                <c:pt idx="20">
                  <c:v>18715.821706891009</c:v>
                </c:pt>
              </c:numCache>
            </c:numRef>
          </c:val>
        </c:ser>
        <c:overlap val="100"/>
        <c:axId val="77014528"/>
        <c:axId val="77016064"/>
      </c:barChart>
      <c:catAx>
        <c:axId val="77014528"/>
        <c:scaling>
          <c:orientation val="minMax"/>
        </c:scaling>
        <c:axPos val="b"/>
        <c:numFmt formatCode="General" sourceLinked="1"/>
        <c:tickLblPos val="low"/>
        <c:spPr>
          <a:ln w="19050"/>
        </c:spPr>
        <c:txPr>
          <a:bodyPr rot="-5400000" vert="horz"/>
          <a:lstStyle/>
          <a:p>
            <a:pPr>
              <a:defRPr lang="de-DE" sz="12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7016064"/>
        <c:crosses val="autoZero"/>
        <c:auto val="1"/>
        <c:lblAlgn val="ctr"/>
        <c:lblOffset val="100"/>
      </c:catAx>
      <c:valAx>
        <c:axId val="77016064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de-DE" sz="1200" b="0">
                    <a:latin typeface="Arial" pitchFamily="34" charset="0"/>
                    <a:cs typeface="Arial" pitchFamily="34" charset="0"/>
                  </a:defRPr>
                </a:pPr>
                <a:r>
                  <a:rPr sz="1200" b="0">
                    <a:latin typeface="Arial" pitchFamily="34" charset="0"/>
                    <a:cs typeface="Arial" pitchFamily="34" charset="0"/>
                  </a:rPr>
                  <a:t>Constant US$</a:t>
                </a:r>
                <a:r>
                  <a:rPr sz="1200" b="0" baseline="0">
                    <a:latin typeface="Arial" pitchFamily="34" charset="0"/>
                    <a:cs typeface="Arial" pitchFamily="34" charset="0"/>
                  </a:rPr>
                  <a:t> of 2005</a:t>
                </a:r>
                <a:endParaRPr sz="1200" b="0">
                  <a:latin typeface="Arial" pitchFamily="34" charset="0"/>
                  <a:cs typeface="Arial" pitchFamily="34" charset="0"/>
                </a:endParaRPr>
              </a:p>
            </c:rich>
          </c:tx>
        </c:title>
        <c:numFmt formatCode="_(* #,##0_);_(* \(#,##0\);_(* &quot;-&quot;??_);_(@_)" sourceLinked="1"/>
        <c:tickLblPos val="nextTo"/>
        <c:spPr>
          <a:ln w="19050"/>
        </c:spPr>
        <c:txPr>
          <a:bodyPr/>
          <a:lstStyle/>
          <a:p>
            <a:pPr>
              <a:defRPr lang="de-DE"/>
            </a:pPr>
            <a:endParaRPr lang="de-DE"/>
          </a:p>
        </c:txPr>
        <c:crossAx val="77014528"/>
        <c:crosses val="autoZero"/>
        <c:crossBetween val="between"/>
      </c:valAx>
    </c:plotArea>
    <c:legend>
      <c:legendPos val="b"/>
      <c:txPr>
        <a:bodyPr/>
        <a:lstStyle/>
        <a:p>
          <a:pPr>
            <a:defRPr lang="de-DE" sz="12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</c:chart>
  <c:printSettings>
    <c:headerFooter/>
    <c:pageMargins b="0.75000000000001399" l="0.70000000000000162" r="0.70000000000000162" t="0.750000000000013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Composition of  Wealth</a:t>
            </a:r>
            <a:endParaRPr lang="de-DE"/>
          </a:p>
          <a:p>
            <a:pPr>
              <a:defRPr/>
            </a:pPr>
            <a:r>
              <a:rPr lang="en-US" sz="1800" b="0" i="0" baseline="0"/>
              <a:t>(average 1990-2010, in %)</a:t>
            </a:r>
            <a:endParaRPr lang="en-US" sz="1800" b="1" i="0" baseline="0"/>
          </a:p>
        </c:rich>
      </c:tx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rgbClr val="646464"/>
              </a:solidFill>
            </c:spPr>
          </c:dPt>
          <c:dPt>
            <c:idx val="1"/>
            <c:spPr>
              <a:solidFill>
                <a:srgbClr val="FD9900"/>
              </a:solidFill>
            </c:spPr>
          </c:dPt>
          <c:dPt>
            <c:idx val="2"/>
            <c:spPr>
              <a:solidFill>
                <a:srgbClr val="78A22F"/>
              </a:solidFill>
            </c:spPr>
          </c:dPt>
          <c:dLbls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Val val="1"/>
            <c:showLeaderLines val="1"/>
          </c:dLbls>
          <c:cat>
            <c:strRef>
              <c:f>Wealth_PRY!$B$67:$B$69</c:f>
              <c:strCache>
                <c:ptCount val="3"/>
                <c:pt idx="0">
                  <c:v>Produced Capital </c:v>
                </c:pt>
                <c:pt idx="1">
                  <c:v>Human Capital</c:v>
                </c:pt>
                <c:pt idx="2">
                  <c:v>Natural Capital</c:v>
                </c:pt>
              </c:strCache>
            </c:strRef>
          </c:cat>
          <c:val>
            <c:numRef>
              <c:f>Wealth_PRY!$C$67:$C$69</c:f>
              <c:numCache>
                <c:formatCode>_(* #,##0_);_(* \(#,##0\);_(* "-"??_);_(@_)</c:formatCode>
                <c:ptCount val="3"/>
                <c:pt idx="0">
                  <c:v>11.457115815086935</c:v>
                </c:pt>
                <c:pt idx="1">
                  <c:v>31.247605205172167</c:v>
                </c:pt>
                <c:pt idx="2">
                  <c:v>57.2952789797409</c:v>
                </c:pt>
              </c:numCache>
            </c:numRef>
          </c:val>
        </c:ser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24456431036008144"/>
          <c:y val="0.91022985303732362"/>
          <c:w val="0.4982871096169158"/>
          <c:h val="7.2441627107080936E-2"/>
        </c:manualLayout>
      </c:layout>
    </c:legend>
    <c:plotVisOnly val="1"/>
  </c:chart>
  <c:printSettings>
    <c:headerFooter/>
    <c:pageMargins b="0.75000000000000799" l="0.70000000000000062" r="0.70000000000000062" t="0.750000000000007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Composition of  Natural Capital</a:t>
            </a:r>
            <a:endParaRPr lang="de-DE"/>
          </a:p>
          <a:p>
            <a:pPr>
              <a:defRPr/>
            </a:pPr>
            <a:r>
              <a:rPr lang="en-US" sz="1800" b="0" i="0" baseline="0"/>
              <a:t>(average 1990-2010, in %)</a:t>
            </a:r>
            <a:endParaRPr lang="en-US" sz="1800" b="1" i="0" baseline="0"/>
          </a:p>
        </c:rich>
      </c:tx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chemeClr val="bg2">
                  <a:lumMod val="50000"/>
                </a:schemeClr>
              </a:solidFill>
            </c:spPr>
          </c:dPt>
          <c:dPt>
            <c:idx val="1"/>
            <c:spPr>
              <a:solidFill>
                <a:srgbClr val="78A22F"/>
              </a:solidFill>
            </c:spPr>
          </c:dPt>
          <c:dPt>
            <c:idx val="2"/>
            <c:spPr>
              <a:solidFill>
                <a:srgbClr val="00B0F0"/>
              </a:solidFill>
            </c:spPr>
          </c:dPt>
          <c:dPt>
            <c:idx val="3"/>
            <c:spPr>
              <a:solidFill>
                <a:schemeClr val="bg1">
                  <a:lumMod val="75000"/>
                </a:schemeClr>
              </a:solidFill>
            </c:spPr>
          </c:dPt>
          <c:dPt>
            <c:idx val="4"/>
            <c:spPr>
              <a:solidFill>
                <a:srgbClr val="CE7674"/>
              </a:solidFill>
            </c:spPr>
          </c:dPt>
          <c:dLbls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Val val="1"/>
            <c:showLeaderLines val="1"/>
          </c:dLbls>
          <c:cat>
            <c:strRef>
              <c:f>Wealth_PRY!$B$72:$B$75</c:f>
              <c:strCache>
                <c:ptCount val="4"/>
                <c:pt idx="0">
                  <c:v>Agricultural Land</c:v>
                </c:pt>
                <c:pt idx="1">
                  <c:v>Total Forest</c:v>
                </c:pt>
                <c:pt idx="2">
                  <c:v>Fossil Fuels</c:v>
                </c:pt>
                <c:pt idx="3">
                  <c:v>Minerals</c:v>
                </c:pt>
              </c:strCache>
            </c:strRef>
          </c:cat>
          <c:val>
            <c:numRef>
              <c:f>Wealth_PRY!$C$72:$C$75</c:f>
              <c:numCache>
                <c:formatCode>_(* #,##0_);_(* \(#,##0\);_(* "-"??_);_(@_)</c:formatCode>
                <c:ptCount val="4"/>
                <c:pt idx="0">
                  <c:v>23.43394597222137</c:v>
                </c:pt>
                <c:pt idx="1">
                  <c:v>76.566054027778634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24456431036008144"/>
          <c:y val="0.91022985303732362"/>
          <c:w val="0.4982871096169158"/>
          <c:h val="7.2441627107080936E-2"/>
        </c:manualLayout>
      </c:layout>
    </c:legend>
    <c:plotVisOnly val="1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498929</xdr:colOff>
      <xdr:row>3</xdr:row>
      <xdr:rowOff>4535</xdr:rowOff>
    </xdr:from>
    <xdr:to>
      <xdr:col>26</xdr:col>
      <xdr:colOff>335643</xdr:colOff>
      <xdr:row>27</xdr:row>
      <xdr:rowOff>20410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503465</xdr:colOff>
      <xdr:row>3</xdr:row>
      <xdr:rowOff>58965</xdr:rowOff>
    </xdr:from>
    <xdr:to>
      <xdr:col>13</xdr:col>
      <xdr:colOff>376464</xdr:colOff>
      <xdr:row>27</xdr:row>
      <xdr:rowOff>74840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555624</xdr:colOff>
      <xdr:row>32</xdr:row>
      <xdr:rowOff>31750</xdr:rowOff>
    </xdr:from>
    <xdr:to>
      <xdr:col>13</xdr:col>
      <xdr:colOff>380999</xdr:colOff>
      <xdr:row>55</xdr:row>
      <xdr:rowOff>47625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47625</xdr:colOff>
      <xdr:row>31</xdr:row>
      <xdr:rowOff>111125</xdr:rowOff>
    </xdr:from>
    <xdr:to>
      <xdr:col>26</xdr:col>
      <xdr:colOff>381000</xdr:colOff>
      <xdr:row>54</xdr:row>
      <xdr:rowOff>158750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66"/>
  <sheetViews>
    <sheetView tabSelected="1" zoomScale="80" zoomScaleNormal="8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35" sqref="D35:X35"/>
    </sheetView>
  </sheetViews>
  <sheetFormatPr defaultRowHeight="15"/>
  <cols>
    <col min="1" max="1" width="22.140625" style="5" customWidth="1"/>
    <col min="2" max="2" width="58.140625" style="6" customWidth="1"/>
    <col min="3" max="3" width="21.85546875" style="6" customWidth="1"/>
    <col min="4" max="4" width="22" customWidth="1"/>
    <col min="5" max="24" width="20.7109375" customWidth="1"/>
  </cols>
  <sheetData>
    <row r="1" spans="1:24" ht="21">
      <c r="A1" s="3" t="s">
        <v>0</v>
      </c>
      <c r="B1" s="4" t="s">
        <v>63</v>
      </c>
    </row>
    <row r="2" spans="1:24" ht="21">
      <c r="A2" s="3" t="s">
        <v>1</v>
      </c>
      <c r="B2" s="4" t="s">
        <v>64</v>
      </c>
    </row>
    <row r="3" spans="1:24" ht="21">
      <c r="A3" s="3" t="s">
        <v>39</v>
      </c>
      <c r="B3" s="4" t="s">
        <v>40</v>
      </c>
      <c r="D3" s="12"/>
    </row>
    <row r="4" spans="1:24" ht="21" customHeight="1">
      <c r="A4" s="3" t="s">
        <v>4</v>
      </c>
      <c r="B4" s="4" t="s">
        <v>30</v>
      </c>
    </row>
    <row r="6" spans="1:24">
      <c r="A6" s="1" t="s">
        <v>2</v>
      </c>
      <c r="B6" s="1" t="s">
        <v>3</v>
      </c>
      <c r="C6" s="1" t="s">
        <v>37</v>
      </c>
      <c r="D6" s="1">
        <v>1990</v>
      </c>
      <c r="E6" s="1">
        <v>1991</v>
      </c>
      <c r="F6" s="1">
        <v>1992</v>
      </c>
      <c r="G6" s="1">
        <v>1993</v>
      </c>
      <c r="H6" s="1">
        <v>1994</v>
      </c>
      <c r="I6" s="1">
        <v>1995</v>
      </c>
      <c r="J6" s="1">
        <v>1996</v>
      </c>
      <c r="K6" s="1">
        <v>1997</v>
      </c>
      <c r="L6" s="1">
        <v>1998</v>
      </c>
      <c r="M6" s="1">
        <v>1999</v>
      </c>
      <c r="N6" s="1">
        <v>2000</v>
      </c>
      <c r="O6" s="1">
        <v>2001</v>
      </c>
      <c r="P6" s="1">
        <v>2002</v>
      </c>
      <c r="Q6" s="1">
        <v>2003</v>
      </c>
      <c r="R6" s="1">
        <v>2004</v>
      </c>
      <c r="S6" s="1">
        <v>2005</v>
      </c>
      <c r="T6" s="1">
        <v>2006</v>
      </c>
      <c r="U6" s="1">
        <v>2007</v>
      </c>
      <c r="V6" s="1">
        <v>2008</v>
      </c>
      <c r="W6" s="1">
        <v>2009</v>
      </c>
      <c r="X6" s="1">
        <v>2010</v>
      </c>
    </row>
    <row r="7" spans="1:24" ht="16.5">
      <c r="A7" s="24" t="s">
        <v>29</v>
      </c>
      <c r="B7" s="23" t="s">
        <v>28</v>
      </c>
      <c r="D7" s="13">
        <f>+D8+D9+D10</f>
        <v>202481731403.38831</v>
      </c>
      <c r="E7" s="13">
        <f t="shared" ref="E7:X7" si="0">+E8+E9+E10</f>
        <v>204373529585.59174</v>
      </c>
      <c r="F7" s="13">
        <f t="shared" si="0"/>
        <v>206320807425.08337</v>
      </c>
      <c r="G7" s="13">
        <f t="shared" si="0"/>
        <v>208092327030.72247</v>
      </c>
      <c r="H7" s="13">
        <f t="shared" si="0"/>
        <v>207930876196.68088</v>
      </c>
      <c r="I7" s="13">
        <f t="shared" si="0"/>
        <v>210508105907.7229</v>
      </c>
      <c r="J7" s="13">
        <f t="shared" si="0"/>
        <v>215851891880.79327</v>
      </c>
      <c r="K7" s="13">
        <f t="shared" si="0"/>
        <v>217393777778.50433</v>
      </c>
      <c r="L7" s="13">
        <f t="shared" si="0"/>
        <v>219082176063.48792</v>
      </c>
      <c r="M7" s="13">
        <f t="shared" si="0"/>
        <v>221161598279.24786</v>
      </c>
      <c r="N7" s="13">
        <f t="shared" si="0"/>
        <v>222734873823.42551</v>
      </c>
      <c r="O7" s="13">
        <f t="shared" si="0"/>
        <v>222670443629.79828</v>
      </c>
      <c r="P7" s="13">
        <f t="shared" si="0"/>
        <v>224398352579.37918</v>
      </c>
      <c r="Q7" s="13">
        <f t="shared" si="0"/>
        <v>226930929364.85873</v>
      </c>
      <c r="R7" s="13">
        <f t="shared" si="0"/>
        <v>230490211664.95428</v>
      </c>
      <c r="S7" s="13">
        <f t="shared" si="0"/>
        <v>231373375128.67206</v>
      </c>
      <c r="T7" s="13">
        <f t="shared" si="0"/>
        <v>234661451798.43478</v>
      </c>
      <c r="U7" s="13">
        <f t="shared" si="0"/>
        <v>238243083336.57352</v>
      </c>
      <c r="V7" s="13">
        <f t="shared" si="0"/>
        <v>241927723299.02896</v>
      </c>
      <c r="W7" s="13">
        <f t="shared" si="0"/>
        <v>245255050629.63519</v>
      </c>
      <c r="X7" s="13">
        <f t="shared" si="0"/>
        <v>245811434460.38431</v>
      </c>
    </row>
    <row r="8" spans="1:24" s="22" customFormat="1" ht="15.75">
      <c r="A8" s="19">
        <v>1</v>
      </c>
      <c r="B8" s="20" t="s">
        <v>5</v>
      </c>
      <c r="C8" s="20"/>
      <c r="D8" s="21">
        <v>18847370687.776932</v>
      </c>
      <c r="E8" s="21">
        <v>19896110539.2425</v>
      </c>
      <c r="F8" s="21">
        <v>20787604632.806252</v>
      </c>
      <c r="G8" s="21">
        <v>21684379396.587132</v>
      </c>
      <c r="H8" s="21">
        <v>22625012802.501541</v>
      </c>
      <c r="I8" s="21">
        <v>23580498970.336693</v>
      </c>
      <c r="J8" s="21">
        <v>24471250441.863163</v>
      </c>
      <c r="K8" s="21">
        <v>25315323833.863869</v>
      </c>
      <c r="L8" s="21">
        <v>25858824591.132088</v>
      </c>
      <c r="M8" s="21">
        <v>26188902159.577057</v>
      </c>
      <c r="N8" s="21">
        <v>26493071401.519829</v>
      </c>
      <c r="O8" s="21">
        <v>26701108916.733177</v>
      </c>
      <c r="P8" s="21">
        <v>26815755172.219807</v>
      </c>
      <c r="Q8" s="21">
        <v>27012542539.704861</v>
      </c>
      <c r="R8" s="21">
        <v>27265536932.345764</v>
      </c>
      <c r="S8" s="21">
        <v>27617786953.861561</v>
      </c>
      <c r="T8" s="21">
        <v>27991853041.676971</v>
      </c>
      <c r="U8" s="21">
        <v>28563470687.475574</v>
      </c>
      <c r="V8" s="21">
        <v>29379386863.155979</v>
      </c>
      <c r="W8" s="21">
        <v>29944903828.0966</v>
      </c>
      <c r="X8" s="21">
        <v>30908814602.249252</v>
      </c>
    </row>
    <row r="9" spans="1:24" s="22" customFormat="1" ht="15.75">
      <c r="A9" s="19">
        <v>2</v>
      </c>
      <c r="B9" s="20" t="s">
        <v>38</v>
      </c>
      <c r="C9" s="20"/>
      <c r="D9" s="21">
        <v>50656705824.704666</v>
      </c>
      <c r="E9" s="21">
        <v>52350822793.250534</v>
      </c>
      <c r="F9" s="21">
        <v>54080836684.81723</v>
      </c>
      <c r="G9" s="21">
        <v>55862480740.95797</v>
      </c>
      <c r="H9" s="21">
        <v>57703925629.479324</v>
      </c>
      <c r="I9" s="21">
        <v>59571788232.020493</v>
      </c>
      <c r="J9" s="21">
        <v>60956183128.287689</v>
      </c>
      <c r="K9" s="21">
        <v>62328225779.636841</v>
      </c>
      <c r="L9" s="21">
        <v>63711486731.065071</v>
      </c>
      <c r="M9" s="21">
        <v>65621638445.878288</v>
      </c>
      <c r="N9" s="21">
        <v>67422271198.317146</v>
      </c>
      <c r="O9" s="21">
        <v>68249587046.887932</v>
      </c>
      <c r="P9" s="21">
        <v>71728890097.793564</v>
      </c>
      <c r="Q9" s="21">
        <v>75335087056.871445</v>
      </c>
      <c r="R9" s="21">
        <v>79091236256.659256</v>
      </c>
      <c r="S9" s="21">
        <v>80062704228.448639</v>
      </c>
      <c r="T9" s="21">
        <v>83423011880.789566</v>
      </c>
      <c r="U9" s="21">
        <v>86879322843.5233</v>
      </c>
      <c r="V9" s="21">
        <v>90175730175.200439</v>
      </c>
      <c r="W9" s="21">
        <v>93743699104.095306</v>
      </c>
      <c r="X9" s="21">
        <v>94100450291.565094</v>
      </c>
    </row>
    <row r="10" spans="1:24" s="22" customFormat="1" ht="15.75">
      <c r="A10" s="19">
        <v>3</v>
      </c>
      <c r="B10" s="20" t="s">
        <v>10</v>
      </c>
      <c r="C10" s="20"/>
      <c r="D10" s="21">
        <f>+D13+D16+D19+D23</f>
        <v>132977654890.90671</v>
      </c>
      <c r="E10" s="21">
        <f t="shared" ref="E10:X10" si="1">+E13+E16+E19+E23</f>
        <v>132126596253.09868</v>
      </c>
      <c r="F10" s="21">
        <f t="shared" si="1"/>
        <v>131452366107.45988</v>
      </c>
      <c r="G10" s="21">
        <f t="shared" si="1"/>
        <v>130545466893.17735</v>
      </c>
      <c r="H10" s="21">
        <f t="shared" si="1"/>
        <v>127601937764.70001</v>
      </c>
      <c r="I10" s="21">
        <f t="shared" si="1"/>
        <v>127355818705.36571</v>
      </c>
      <c r="J10" s="21">
        <f t="shared" si="1"/>
        <v>130424458310.64243</v>
      </c>
      <c r="K10" s="21">
        <f t="shared" si="1"/>
        <v>129750228165.00363</v>
      </c>
      <c r="L10" s="21">
        <f t="shared" si="1"/>
        <v>129511864741.29077</v>
      </c>
      <c r="M10" s="21">
        <f t="shared" si="1"/>
        <v>129351057673.79251</v>
      </c>
      <c r="N10" s="21">
        <f t="shared" si="1"/>
        <v>128819531223.58853</v>
      </c>
      <c r="O10" s="21">
        <f t="shared" si="1"/>
        <v>127719747666.17719</v>
      </c>
      <c r="P10" s="21">
        <f t="shared" si="1"/>
        <v>125853707309.36581</v>
      </c>
      <c r="Q10" s="21">
        <f t="shared" si="1"/>
        <v>124583299768.28242</v>
      </c>
      <c r="R10" s="21">
        <f t="shared" si="1"/>
        <v>124133438475.94925</v>
      </c>
      <c r="S10" s="21">
        <f t="shared" si="1"/>
        <v>123692883946.36185</v>
      </c>
      <c r="T10" s="21">
        <f t="shared" si="1"/>
        <v>123246586875.96825</v>
      </c>
      <c r="U10" s="21">
        <f t="shared" si="1"/>
        <v>122800289805.57465</v>
      </c>
      <c r="V10" s="21">
        <f t="shared" si="1"/>
        <v>122372606260.67255</v>
      </c>
      <c r="W10" s="21">
        <f t="shared" si="1"/>
        <v>121566447697.4433</v>
      </c>
      <c r="X10" s="21">
        <f t="shared" si="1"/>
        <v>120802169566.56996</v>
      </c>
    </row>
    <row r="11" spans="1:24" s="22" customFormat="1" ht="15.75">
      <c r="A11" s="27">
        <v>3.1</v>
      </c>
      <c r="B11" s="26" t="s">
        <v>32</v>
      </c>
      <c r="C11" s="20"/>
      <c r="D11" s="38">
        <f>+D13+D16</f>
        <v>132977654890.90671</v>
      </c>
      <c r="E11" s="38">
        <f t="shared" ref="E11:X11" si="2">+E13+E16</f>
        <v>132126596253.09868</v>
      </c>
      <c r="F11" s="38">
        <f t="shared" si="2"/>
        <v>131452366107.45988</v>
      </c>
      <c r="G11" s="38">
        <f t="shared" si="2"/>
        <v>130545466893.17735</v>
      </c>
      <c r="H11" s="38">
        <f t="shared" si="2"/>
        <v>127601937764.70001</v>
      </c>
      <c r="I11" s="38">
        <f t="shared" si="2"/>
        <v>127355818705.36571</v>
      </c>
      <c r="J11" s="38">
        <f t="shared" si="2"/>
        <v>130424458310.64243</v>
      </c>
      <c r="K11" s="38">
        <f t="shared" si="2"/>
        <v>129750228165.00363</v>
      </c>
      <c r="L11" s="38">
        <f t="shared" si="2"/>
        <v>129511864741.29077</v>
      </c>
      <c r="M11" s="38">
        <f t="shared" si="2"/>
        <v>129351057673.79251</v>
      </c>
      <c r="N11" s="38">
        <f t="shared" si="2"/>
        <v>128819531223.58853</v>
      </c>
      <c r="O11" s="38">
        <f t="shared" si="2"/>
        <v>127719747666.17719</v>
      </c>
      <c r="P11" s="38">
        <f t="shared" si="2"/>
        <v>125853707309.36581</v>
      </c>
      <c r="Q11" s="38">
        <f t="shared" si="2"/>
        <v>124583299768.28242</v>
      </c>
      <c r="R11" s="38">
        <f t="shared" si="2"/>
        <v>124133438475.94925</v>
      </c>
      <c r="S11" s="38">
        <f t="shared" si="2"/>
        <v>123692883946.36185</v>
      </c>
      <c r="T11" s="38">
        <f t="shared" si="2"/>
        <v>123246586875.96825</v>
      </c>
      <c r="U11" s="38">
        <f t="shared" si="2"/>
        <v>122800289805.57465</v>
      </c>
      <c r="V11" s="38">
        <f t="shared" si="2"/>
        <v>122372606260.67255</v>
      </c>
      <c r="W11" s="38">
        <f t="shared" si="2"/>
        <v>121566447697.4433</v>
      </c>
      <c r="X11" s="38">
        <f t="shared" si="2"/>
        <v>120802169566.56996</v>
      </c>
    </row>
    <row r="12" spans="1:24" s="22" customFormat="1" ht="15.75">
      <c r="A12" s="27">
        <v>3.2</v>
      </c>
      <c r="B12" s="26" t="s">
        <v>33</v>
      </c>
      <c r="C12" s="20"/>
      <c r="D12" s="38">
        <f>+D23+D19</f>
        <v>0</v>
      </c>
      <c r="E12" s="38">
        <f t="shared" ref="E12:X12" si="3">+E23+E19</f>
        <v>0</v>
      </c>
      <c r="F12" s="38">
        <f t="shared" si="3"/>
        <v>0</v>
      </c>
      <c r="G12" s="38">
        <f t="shared" si="3"/>
        <v>0</v>
      </c>
      <c r="H12" s="38">
        <f t="shared" si="3"/>
        <v>0</v>
      </c>
      <c r="I12" s="38">
        <f t="shared" si="3"/>
        <v>0</v>
      </c>
      <c r="J12" s="38">
        <f t="shared" si="3"/>
        <v>0</v>
      </c>
      <c r="K12" s="38">
        <f t="shared" si="3"/>
        <v>0</v>
      </c>
      <c r="L12" s="38">
        <f t="shared" si="3"/>
        <v>0</v>
      </c>
      <c r="M12" s="38">
        <f t="shared" si="3"/>
        <v>0</v>
      </c>
      <c r="N12" s="38">
        <f t="shared" si="3"/>
        <v>0</v>
      </c>
      <c r="O12" s="38">
        <f t="shared" si="3"/>
        <v>0</v>
      </c>
      <c r="P12" s="38">
        <f t="shared" si="3"/>
        <v>0</v>
      </c>
      <c r="Q12" s="38">
        <f t="shared" si="3"/>
        <v>0</v>
      </c>
      <c r="R12" s="38">
        <f t="shared" si="3"/>
        <v>0</v>
      </c>
      <c r="S12" s="38">
        <f t="shared" si="3"/>
        <v>0</v>
      </c>
      <c r="T12" s="38">
        <f t="shared" si="3"/>
        <v>0</v>
      </c>
      <c r="U12" s="38">
        <f t="shared" si="3"/>
        <v>0</v>
      </c>
      <c r="V12" s="38">
        <f t="shared" si="3"/>
        <v>0</v>
      </c>
      <c r="W12" s="38">
        <f t="shared" si="3"/>
        <v>0</v>
      </c>
      <c r="X12" s="38">
        <f t="shared" si="3"/>
        <v>0</v>
      </c>
    </row>
    <row r="13" spans="1:24" s="22" customFormat="1" ht="15.75">
      <c r="A13" s="15" t="s">
        <v>42</v>
      </c>
      <c r="B13" s="10" t="s">
        <v>31</v>
      </c>
      <c r="C13" s="20"/>
      <c r="D13" s="13">
        <f>+D14+D15</f>
        <v>26615790325.718819</v>
      </c>
      <c r="E13" s="13">
        <f t="shared" ref="E13:X13" si="4">+E14+E15</f>
        <v>26671630902.193317</v>
      </c>
      <c r="F13" s="13">
        <f t="shared" si="4"/>
        <v>26904299970.837051</v>
      </c>
      <c r="G13" s="13">
        <f t="shared" si="4"/>
        <v>26904299970.837051</v>
      </c>
      <c r="H13" s="13">
        <f t="shared" si="4"/>
        <v>24867670056.642235</v>
      </c>
      <c r="I13" s="13">
        <f t="shared" si="4"/>
        <v>25528450211.590435</v>
      </c>
      <c r="J13" s="13">
        <f t="shared" si="4"/>
        <v>29503989031.149696</v>
      </c>
      <c r="K13" s="13">
        <f t="shared" si="4"/>
        <v>29736658099.79343</v>
      </c>
      <c r="L13" s="13">
        <f t="shared" si="4"/>
        <v>30405193890.363091</v>
      </c>
      <c r="M13" s="13">
        <f t="shared" si="4"/>
        <v>31151286037.147331</v>
      </c>
      <c r="N13" s="13">
        <f t="shared" si="4"/>
        <v>31526658801.225887</v>
      </c>
      <c r="O13" s="13">
        <f t="shared" si="4"/>
        <v>31332767910.689445</v>
      </c>
      <c r="P13" s="13">
        <f t="shared" si="4"/>
        <v>30372620220.752968</v>
      </c>
      <c r="Q13" s="13">
        <f t="shared" si="4"/>
        <v>30008105346.544453</v>
      </c>
      <c r="R13" s="13">
        <f t="shared" si="4"/>
        <v>30464136721.086174</v>
      </c>
      <c r="S13" s="13">
        <f t="shared" si="4"/>
        <v>30929474858.373642</v>
      </c>
      <c r="T13" s="13">
        <f t="shared" si="4"/>
        <v>31387057360.039646</v>
      </c>
      <c r="U13" s="13">
        <f t="shared" si="4"/>
        <v>31844639861.705658</v>
      </c>
      <c r="V13" s="13">
        <f t="shared" si="4"/>
        <v>32320835888.863167</v>
      </c>
      <c r="W13" s="13">
        <f t="shared" si="4"/>
        <v>32418556897.693535</v>
      </c>
      <c r="X13" s="13">
        <f t="shared" si="4"/>
        <v>32558158338.879776</v>
      </c>
    </row>
    <row r="14" spans="1:24" ht="15.75">
      <c r="A14" s="8" t="s">
        <v>43</v>
      </c>
      <c r="B14" s="2" t="s">
        <v>27</v>
      </c>
      <c r="C14" s="10"/>
      <c r="D14" s="11">
        <v>3410928546.3171329</v>
      </c>
      <c r="E14" s="11">
        <v>3466769122.7916288</v>
      </c>
      <c r="F14" s="11">
        <v>3699438191.4353623</v>
      </c>
      <c r="G14" s="11">
        <v>3699438191.4353623</v>
      </c>
      <c r="H14" s="11">
        <v>3932107260.0790958</v>
      </c>
      <c r="I14" s="11">
        <v>4164776328.7228293</v>
      </c>
      <c r="J14" s="11">
        <v>4164776328.7228293</v>
      </c>
      <c r="K14" s="11">
        <v>4164776328.7228293</v>
      </c>
      <c r="L14" s="11">
        <v>4554109236.9200106</v>
      </c>
      <c r="M14" s="11">
        <v>4710773076.4734573</v>
      </c>
      <c r="N14" s="11">
        <v>4824005356.5467405</v>
      </c>
      <c r="O14" s="11">
        <v>4963606797.7329807</v>
      </c>
      <c r="P14" s="11">
        <v>5131128527.1564693</v>
      </c>
      <c r="Q14" s="11">
        <v>5242809680.1054611</v>
      </c>
      <c r="R14" s="11">
        <v>5382411121.2917013</v>
      </c>
      <c r="S14" s="11">
        <v>5522012562.4779415</v>
      </c>
      <c r="T14" s="11">
        <v>5661614003.6641817</v>
      </c>
      <c r="U14" s="11">
        <v>5801215444.8504219</v>
      </c>
      <c r="V14" s="11">
        <v>5951674775.906703</v>
      </c>
      <c r="W14" s="11">
        <v>6049395784.737071</v>
      </c>
      <c r="X14" s="11">
        <v>6188997225.9233112</v>
      </c>
    </row>
    <row r="15" spans="1:24" ht="15.75">
      <c r="A15" s="8" t="s">
        <v>47</v>
      </c>
      <c r="B15" s="2" t="s">
        <v>6</v>
      </c>
      <c r="C15" s="10"/>
      <c r="D15" s="11">
        <v>23204861779.401688</v>
      </c>
      <c r="E15" s="11">
        <v>23204861779.401688</v>
      </c>
      <c r="F15" s="11">
        <v>23204861779.401688</v>
      </c>
      <c r="G15" s="11">
        <v>23204861779.401688</v>
      </c>
      <c r="H15" s="11">
        <v>20935562796.563141</v>
      </c>
      <c r="I15" s="11">
        <v>21363673882.867607</v>
      </c>
      <c r="J15" s="11">
        <v>25339212702.426868</v>
      </c>
      <c r="K15" s="11">
        <v>25571881771.070602</v>
      </c>
      <c r="L15" s="11">
        <v>25851084653.443081</v>
      </c>
      <c r="M15" s="11">
        <v>26440512960.673874</v>
      </c>
      <c r="N15" s="11">
        <v>26702653444.679146</v>
      </c>
      <c r="O15" s="11">
        <v>26369161112.956463</v>
      </c>
      <c r="P15" s="11">
        <v>25241491693.5965</v>
      </c>
      <c r="Q15" s="11">
        <v>24765295666.438992</v>
      </c>
      <c r="R15" s="11">
        <v>25081725599.794472</v>
      </c>
      <c r="S15" s="11">
        <v>25407462295.895699</v>
      </c>
      <c r="T15" s="11">
        <v>25725443356.375465</v>
      </c>
      <c r="U15" s="11">
        <v>26043424416.855236</v>
      </c>
      <c r="V15" s="11">
        <v>26369161112.956463</v>
      </c>
      <c r="W15" s="11">
        <v>26369161112.956463</v>
      </c>
      <c r="X15" s="11">
        <v>26369161112.956463</v>
      </c>
    </row>
    <row r="16" spans="1:24" ht="15.75">
      <c r="A16" s="15" t="s">
        <v>44</v>
      </c>
      <c r="B16" s="10" t="s">
        <v>11</v>
      </c>
      <c r="C16" s="10"/>
      <c r="D16" s="13">
        <f>+D17+D18</f>
        <v>106361864565.18788</v>
      </c>
      <c r="E16" s="13">
        <f t="shared" ref="E16:X16" si="5">+E17+E18</f>
        <v>105454965350.90536</v>
      </c>
      <c r="F16" s="13">
        <f t="shared" si="5"/>
        <v>104548066136.62283</v>
      </c>
      <c r="G16" s="13">
        <f t="shared" si="5"/>
        <v>103641166922.3403</v>
      </c>
      <c r="H16" s="13">
        <f t="shared" si="5"/>
        <v>102734267708.05779</v>
      </c>
      <c r="I16" s="13">
        <f t="shared" si="5"/>
        <v>101827368493.77527</v>
      </c>
      <c r="J16" s="13">
        <f t="shared" si="5"/>
        <v>100920469279.49274</v>
      </c>
      <c r="K16" s="13">
        <f t="shared" si="5"/>
        <v>100013570065.21021</v>
      </c>
      <c r="L16" s="13">
        <f t="shared" si="5"/>
        <v>99106670850.927689</v>
      </c>
      <c r="M16" s="13">
        <f t="shared" si="5"/>
        <v>98199771636.645172</v>
      </c>
      <c r="N16" s="13">
        <f t="shared" si="5"/>
        <v>97292872422.36264</v>
      </c>
      <c r="O16" s="13">
        <f t="shared" si="5"/>
        <v>96386979755.487747</v>
      </c>
      <c r="P16" s="13">
        <f t="shared" si="5"/>
        <v>95481087088.612854</v>
      </c>
      <c r="Q16" s="13">
        <f t="shared" si="5"/>
        <v>94575194421.737976</v>
      </c>
      <c r="R16" s="13">
        <f t="shared" si="5"/>
        <v>93669301754.863083</v>
      </c>
      <c r="S16" s="13">
        <f t="shared" si="5"/>
        <v>92763409087.988205</v>
      </c>
      <c r="T16" s="13">
        <f t="shared" si="5"/>
        <v>91859529515.928604</v>
      </c>
      <c r="U16" s="13">
        <f t="shared" si="5"/>
        <v>90955649943.868988</v>
      </c>
      <c r="V16" s="13">
        <f t="shared" si="5"/>
        <v>90051770371.809387</v>
      </c>
      <c r="W16" s="13">
        <f t="shared" si="5"/>
        <v>89147890799.749771</v>
      </c>
      <c r="X16" s="13">
        <f t="shared" si="5"/>
        <v>88244011227.690186</v>
      </c>
    </row>
    <row r="17" spans="1:24">
      <c r="A17" s="8" t="s">
        <v>45</v>
      </c>
      <c r="B17" s="2" t="s">
        <v>7</v>
      </c>
      <c r="C17" s="2"/>
      <c r="D17" s="14">
        <v>17986755465.6964</v>
      </c>
      <c r="E17" s="14">
        <v>17833390587.54184</v>
      </c>
      <c r="F17" s="14">
        <v>17680025709.387276</v>
      </c>
      <c r="G17" s="14">
        <v>17526660831.232716</v>
      </c>
      <c r="H17" s="14">
        <v>17373295953.078156</v>
      </c>
      <c r="I17" s="14">
        <v>17219931074.923595</v>
      </c>
      <c r="J17" s="14">
        <v>17066566196.769035</v>
      </c>
      <c r="K17" s="14">
        <v>16913201318.614475</v>
      </c>
      <c r="L17" s="14">
        <v>16759836440.459915</v>
      </c>
      <c r="M17" s="14">
        <v>16606471562.305353</v>
      </c>
      <c r="N17" s="14">
        <v>16453106684.150793</v>
      </c>
      <c r="O17" s="14">
        <v>16299912022.287189</v>
      </c>
      <c r="P17" s="14">
        <v>16146717360.423588</v>
      </c>
      <c r="Q17" s="14">
        <v>15993522698.559984</v>
      </c>
      <c r="R17" s="14">
        <v>15840328036.696383</v>
      </c>
      <c r="S17" s="14">
        <v>15687133374.832779</v>
      </c>
      <c r="T17" s="14">
        <v>15534279145.551098</v>
      </c>
      <c r="U17" s="14">
        <v>15381424916.269417</v>
      </c>
      <c r="V17" s="14">
        <v>15228570686.987734</v>
      </c>
      <c r="W17" s="14">
        <v>15075716457.706053</v>
      </c>
      <c r="X17" s="14">
        <v>14922862228.42437</v>
      </c>
    </row>
    <row r="18" spans="1:24">
      <c r="A18" s="8" t="s">
        <v>46</v>
      </c>
      <c r="B18" s="2" t="s">
        <v>62</v>
      </c>
      <c r="C18" s="2"/>
      <c r="D18" s="14">
        <v>88375109099.491486</v>
      </c>
      <c r="E18" s="14">
        <v>87621574763.363525</v>
      </c>
      <c r="F18" s="14">
        <v>86868040427.23555</v>
      </c>
      <c r="G18" s="14">
        <v>86114506091.10759</v>
      </c>
      <c r="H18" s="14">
        <v>85360971754.97963</v>
      </c>
      <c r="I18" s="14">
        <v>84607437418.851669</v>
      </c>
      <c r="J18" s="14">
        <v>83853903082.723694</v>
      </c>
      <c r="K18" s="14">
        <v>83100368746.595734</v>
      </c>
      <c r="L18" s="14">
        <v>82346834410.467773</v>
      </c>
      <c r="M18" s="14">
        <v>81593300074.339813</v>
      </c>
      <c r="N18" s="14">
        <v>80839765738.211853</v>
      </c>
      <c r="O18" s="14">
        <v>80087067733.200562</v>
      </c>
      <c r="P18" s="14">
        <v>79334369728.18927</v>
      </c>
      <c r="Q18" s="14">
        <v>78581671723.177994</v>
      </c>
      <c r="R18" s="14">
        <v>77828973718.166702</v>
      </c>
      <c r="S18" s="14">
        <v>77076275713.155426</v>
      </c>
      <c r="T18" s="14">
        <v>76325250370.377502</v>
      </c>
      <c r="U18" s="14">
        <v>75574225027.599579</v>
      </c>
      <c r="V18" s="14">
        <v>74823199684.821655</v>
      </c>
      <c r="W18" s="14">
        <v>74072174342.043716</v>
      </c>
      <c r="X18" s="14">
        <v>73321148999.265808</v>
      </c>
    </row>
    <row r="19" spans="1:24" ht="15.75">
      <c r="A19" s="15" t="s">
        <v>48</v>
      </c>
      <c r="B19" s="10" t="s">
        <v>12</v>
      </c>
      <c r="C19" s="10"/>
      <c r="D19" s="13">
        <f>+D20+D21+D22</f>
        <v>0</v>
      </c>
      <c r="E19" s="13">
        <f t="shared" ref="E19:X19" si="6">+E20+E21+E22</f>
        <v>0</v>
      </c>
      <c r="F19" s="13">
        <f t="shared" si="6"/>
        <v>0</v>
      </c>
      <c r="G19" s="13">
        <f t="shared" si="6"/>
        <v>0</v>
      </c>
      <c r="H19" s="13">
        <f t="shared" si="6"/>
        <v>0</v>
      </c>
      <c r="I19" s="13">
        <f t="shared" si="6"/>
        <v>0</v>
      </c>
      <c r="J19" s="13">
        <f t="shared" si="6"/>
        <v>0</v>
      </c>
      <c r="K19" s="13">
        <f t="shared" si="6"/>
        <v>0</v>
      </c>
      <c r="L19" s="13">
        <f t="shared" si="6"/>
        <v>0</v>
      </c>
      <c r="M19" s="13">
        <f t="shared" si="6"/>
        <v>0</v>
      </c>
      <c r="N19" s="13">
        <f t="shared" si="6"/>
        <v>0</v>
      </c>
      <c r="O19" s="13">
        <f t="shared" si="6"/>
        <v>0</v>
      </c>
      <c r="P19" s="13">
        <f t="shared" si="6"/>
        <v>0</v>
      </c>
      <c r="Q19" s="13">
        <f t="shared" si="6"/>
        <v>0</v>
      </c>
      <c r="R19" s="13">
        <f t="shared" si="6"/>
        <v>0</v>
      </c>
      <c r="S19" s="13">
        <f t="shared" si="6"/>
        <v>0</v>
      </c>
      <c r="T19" s="13">
        <f t="shared" si="6"/>
        <v>0</v>
      </c>
      <c r="U19" s="13">
        <f t="shared" si="6"/>
        <v>0</v>
      </c>
      <c r="V19" s="13">
        <f t="shared" si="6"/>
        <v>0</v>
      </c>
      <c r="W19" s="13">
        <f t="shared" si="6"/>
        <v>0</v>
      </c>
      <c r="X19" s="13">
        <f t="shared" si="6"/>
        <v>0</v>
      </c>
    </row>
    <row r="20" spans="1:24" s="16" customFormat="1">
      <c r="A20" s="8" t="s">
        <v>59</v>
      </c>
      <c r="B20" s="2" t="s">
        <v>13</v>
      </c>
      <c r="C20" s="2"/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</row>
    <row r="21" spans="1:24" s="16" customFormat="1">
      <c r="A21" s="8" t="s">
        <v>60</v>
      </c>
      <c r="B21" s="2" t="s">
        <v>14</v>
      </c>
      <c r="C21" s="2"/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</row>
    <row r="22" spans="1:24" s="16" customFormat="1">
      <c r="A22" s="8" t="s">
        <v>61</v>
      </c>
      <c r="B22" s="2" t="s">
        <v>15</v>
      </c>
      <c r="C22" s="2"/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</row>
    <row r="23" spans="1:24" ht="15.75">
      <c r="A23" s="17" t="s">
        <v>50</v>
      </c>
      <c r="B23" s="10" t="s">
        <v>16</v>
      </c>
      <c r="C23" s="10"/>
      <c r="D23" s="13">
        <f>+D24+D25+D26+D27+D28+D29+D30+D31+D32+D33</f>
        <v>0</v>
      </c>
      <c r="E23" s="13">
        <f t="shared" ref="E23:X23" si="7">+E24+E25+E26+E27+E28+E29+E30+E31+E32+E33</f>
        <v>0</v>
      </c>
      <c r="F23" s="13">
        <f t="shared" si="7"/>
        <v>0</v>
      </c>
      <c r="G23" s="13">
        <f t="shared" si="7"/>
        <v>0</v>
      </c>
      <c r="H23" s="13">
        <f t="shared" si="7"/>
        <v>0</v>
      </c>
      <c r="I23" s="13">
        <f t="shared" si="7"/>
        <v>0</v>
      </c>
      <c r="J23" s="13">
        <f t="shared" si="7"/>
        <v>0</v>
      </c>
      <c r="K23" s="13">
        <f t="shared" si="7"/>
        <v>0</v>
      </c>
      <c r="L23" s="13">
        <f t="shared" si="7"/>
        <v>0</v>
      </c>
      <c r="M23" s="13">
        <f t="shared" si="7"/>
        <v>0</v>
      </c>
      <c r="N23" s="13">
        <f t="shared" si="7"/>
        <v>0</v>
      </c>
      <c r="O23" s="13">
        <f t="shared" si="7"/>
        <v>0</v>
      </c>
      <c r="P23" s="13">
        <f t="shared" si="7"/>
        <v>0</v>
      </c>
      <c r="Q23" s="13">
        <f t="shared" si="7"/>
        <v>0</v>
      </c>
      <c r="R23" s="13">
        <f t="shared" si="7"/>
        <v>0</v>
      </c>
      <c r="S23" s="13">
        <f t="shared" si="7"/>
        <v>0</v>
      </c>
      <c r="T23" s="13">
        <f t="shared" si="7"/>
        <v>0</v>
      </c>
      <c r="U23" s="13">
        <f t="shared" si="7"/>
        <v>0</v>
      </c>
      <c r="V23" s="13">
        <f t="shared" si="7"/>
        <v>0</v>
      </c>
      <c r="W23" s="13">
        <f t="shared" si="7"/>
        <v>0</v>
      </c>
      <c r="X23" s="13">
        <f t="shared" si="7"/>
        <v>0</v>
      </c>
    </row>
    <row r="24" spans="1:24" s="16" customFormat="1" ht="15.75">
      <c r="A24" s="8" t="s">
        <v>49</v>
      </c>
      <c r="B24" s="18" t="s">
        <v>17</v>
      </c>
      <c r="C24" s="18"/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</row>
    <row r="25" spans="1:24" s="16" customFormat="1" ht="15.75">
      <c r="A25" s="8" t="s">
        <v>51</v>
      </c>
      <c r="B25" s="18" t="s">
        <v>18</v>
      </c>
      <c r="C25" s="18"/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</row>
    <row r="26" spans="1:24" s="16" customFormat="1" ht="15.75">
      <c r="A26" s="8" t="s">
        <v>52</v>
      </c>
      <c r="B26" s="18" t="s">
        <v>19</v>
      </c>
      <c r="C26" s="18"/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</row>
    <row r="27" spans="1:24" s="16" customFormat="1" ht="15.75">
      <c r="A27" s="8" t="s">
        <v>52</v>
      </c>
      <c r="B27" s="18" t="s">
        <v>20</v>
      </c>
      <c r="C27" s="18"/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</row>
    <row r="28" spans="1:24" s="16" customFormat="1" ht="15.75">
      <c r="A28" s="8" t="s">
        <v>53</v>
      </c>
      <c r="B28" s="18" t="s">
        <v>21</v>
      </c>
      <c r="C28" s="18"/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</row>
    <row r="29" spans="1:24" s="16" customFormat="1" ht="15.75">
      <c r="A29" s="8" t="s">
        <v>54</v>
      </c>
      <c r="B29" s="18" t="s">
        <v>22</v>
      </c>
      <c r="C29" s="18"/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</row>
    <row r="30" spans="1:24" s="16" customFormat="1" ht="15.75">
      <c r="A30" s="8" t="s">
        <v>55</v>
      </c>
      <c r="B30" s="18" t="s">
        <v>23</v>
      </c>
      <c r="C30" s="18"/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</row>
    <row r="31" spans="1:24" s="16" customFormat="1" ht="15.75">
      <c r="A31" s="8" t="s">
        <v>56</v>
      </c>
      <c r="B31" s="18" t="s">
        <v>24</v>
      </c>
      <c r="C31" s="18"/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</row>
    <row r="32" spans="1:24" s="16" customFormat="1" ht="15.75">
      <c r="A32" s="8" t="s">
        <v>57</v>
      </c>
      <c r="B32" s="18" t="s">
        <v>25</v>
      </c>
      <c r="C32" s="18"/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</row>
    <row r="33" spans="1:24" s="16" customFormat="1" ht="15.75">
      <c r="A33" s="8" t="s">
        <v>58</v>
      </c>
      <c r="B33" s="18" t="s">
        <v>26</v>
      </c>
      <c r="C33" s="18"/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</row>
    <row r="34" spans="1:24" s="16" customFormat="1" ht="15.75">
      <c r="A34" s="17"/>
      <c r="B34" s="10"/>
      <c r="C34" s="18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 ht="15.75">
      <c r="A35" s="25">
        <v>4</v>
      </c>
      <c r="B35" s="9" t="s">
        <v>8</v>
      </c>
      <c r="C35" s="10"/>
      <c r="D35" s="11">
        <v>5631128364.6591415</v>
      </c>
      <c r="E35" s="11">
        <v>5770133860.5097113</v>
      </c>
      <c r="F35" s="11">
        <v>5873997824.5577374</v>
      </c>
      <c r="G35" s="11">
        <v>6117292359.1452723</v>
      </c>
      <c r="H35" s="11">
        <v>6306572045.7317028</v>
      </c>
      <c r="I35" s="11">
        <v>6649543477.6113701</v>
      </c>
      <c r="J35" s="11">
        <v>6677210157.7908154</v>
      </c>
      <c r="K35" s="11">
        <v>6876601059.7737103</v>
      </c>
      <c r="L35" s="11">
        <v>6917147056.5884132</v>
      </c>
      <c r="M35" s="11">
        <v>6813635511.7791119</v>
      </c>
      <c r="N35" s="11">
        <v>6587054941.3440046</v>
      </c>
      <c r="O35" s="11">
        <v>6722526271.8778372</v>
      </c>
      <c r="P35" s="11">
        <v>6718710178.0599823</v>
      </c>
      <c r="Q35" s="11">
        <v>6977250534.2196207</v>
      </c>
      <c r="R35" s="11">
        <v>7264888605.7403994</v>
      </c>
      <c r="S35" s="11">
        <v>7473342730.5407</v>
      </c>
      <c r="T35" s="11">
        <v>7797233693.3310947</v>
      </c>
      <c r="U35" s="11">
        <v>8324617858.95858</v>
      </c>
      <c r="V35" s="11">
        <v>8809643383.20788</v>
      </c>
      <c r="W35" s="11">
        <v>8470783792.4169493</v>
      </c>
      <c r="X35" s="11">
        <v>9764263592.5173225</v>
      </c>
    </row>
    <row r="36" spans="1:24" ht="15.75">
      <c r="A36" s="25">
        <v>5</v>
      </c>
      <c r="B36" s="9" t="s">
        <v>9</v>
      </c>
      <c r="C36" s="10"/>
      <c r="D36" s="11">
        <v>4243860</v>
      </c>
      <c r="E36" s="11">
        <v>4354331.0000000009</v>
      </c>
      <c r="F36" s="11">
        <v>4464780.0000000009</v>
      </c>
      <c r="G36" s="11">
        <v>4575120.9999999991</v>
      </c>
      <c r="H36" s="11">
        <v>4685320</v>
      </c>
      <c r="I36" s="11">
        <v>4795364.9999999991</v>
      </c>
      <c r="J36" s="11">
        <v>4905150.0000000009</v>
      </c>
      <c r="K36" s="11">
        <v>5014649.9999999991</v>
      </c>
      <c r="L36" s="11">
        <v>5124050.0000000028</v>
      </c>
      <c r="M36" s="11">
        <v>5233615.0000000028</v>
      </c>
      <c r="N36" s="11">
        <v>5343539.0000000009</v>
      </c>
      <c r="O36" s="11">
        <v>5453920.9999999991</v>
      </c>
      <c r="P36" s="11">
        <v>5564709.0000000009</v>
      </c>
      <c r="Q36" s="11">
        <v>5675754</v>
      </c>
      <c r="R36" s="11">
        <v>5786836.0000000009</v>
      </c>
      <c r="S36" s="11">
        <v>5897816.0000000009</v>
      </c>
      <c r="T36" s="11">
        <v>6008597.0000000019</v>
      </c>
      <c r="U36" s="11">
        <v>6119295</v>
      </c>
      <c r="V36" s="11">
        <v>6230241.9999999981</v>
      </c>
      <c r="W36" s="11">
        <v>6341892</v>
      </c>
      <c r="X36" s="11">
        <v>6454548.0000000009</v>
      </c>
    </row>
    <row r="37" spans="1:24" ht="15.75">
      <c r="C37" s="10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>
      <c r="B38" s="1" t="s">
        <v>35</v>
      </c>
      <c r="C38" s="1"/>
      <c r="D38" s="33">
        <v>1990</v>
      </c>
      <c r="E38" s="33">
        <v>1991</v>
      </c>
      <c r="F38" s="33">
        <v>1992</v>
      </c>
      <c r="G38" s="33">
        <v>1993</v>
      </c>
      <c r="H38" s="33">
        <v>1994</v>
      </c>
      <c r="I38" s="33">
        <v>1995</v>
      </c>
      <c r="J38" s="33">
        <v>1996</v>
      </c>
      <c r="K38" s="33">
        <v>1997</v>
      </c>
      <c r="L38" s="33">
        <v>1998</v>
      </c>
      <c r="M38" s="33">
        <v>1999</v>
      </c>
      <c r="N38" s="33">
        <v>2000</v>
      </c>
      <c r="O38" s="33">
        <v>2001</v>
      </c>
      <c r="P38" s="33">
        <v>2002</v>
      </c>
      <c r="Q38" s="33">
        <v>2003</v>
      </c>
      <c r="R38" s="33">
        <v>2004</v>
      </c>
      <c r="S38" s="33">
        <v>2005</v>
      </c>
      <c r="T38" s="33">
        <v>2006</v>
      </c>
      <c r="U38" s="33">
        <v>2007</v>
      </c>
      <c r="V38" s="33">
        <v>2008</v>
      </c>
      <c r="W38" s="33">
        <v>2009</v>
      </c>
      <c r="X38" s="33">
        <v>2010</v>
      </c>
    </row>
    <row r="39" spans="1:24" ht="16.5">
      <c r="B39" s="23" t="s">
        <v>28</v>
      </c>
      <c r="C39" s="7"/>
      <c r="D39" s="11">
        <f t="shared" ref="D39:X39" si="8">+D7/D36</f>
        <v>47711.689688959654</v>
      </c>
      <c r="E39" s="11">
        <f t="shared" si="8"/>
        <v>46935.689910939633</v>
      </c>
      <c r="F39" s="11">
        <f t="shared" si="8"/>
        <v>46210.744409597639</v>
      </c>
      <c r="G39" s="11">
        <f t="shared" si="8"/>
        <v>45483.458695567293</v>
      </c>
      <c r="H39" s="11">
        <f t="shared" si="8"/>
        <v>44379.226220766323</v>
      </c>
      <c r="I39" s="11">
        <f t="shared" si="8"/>
        <v>43898.244639922705</v>
      </c>
      <c r="J39" s="11">
        <f t="shared" si="8"/>
        <v>44005.156189065216</v>
      </c>
      <c r="K39" s="11">
        <f t="shared" si="8"/>
        <v>43351.734972232232</v>
      </c>
      <c r="L39" s="11">
        <f t="shared" si="8"/>
        <v>42755.667111657342</v>
      </c>
      <c r="M39" s="11">
        <f t="shared" si="8"/>
        <v>42257.903624788552</v>
      </c>
      <c r="N39" s="11">
        <f t="shared" si="8"/>
        <v>41683.025766898209</v>
      </c>
      <c r="O39" s="11">
        <f t="shared" si="8"/>
        <v>40827.588743914392</v>
      </c>
      <c r="P39" s="11">
        <f t="shared" si="8"/>
        <v>40325.262754868068</v>
      </c>
      <c r="Q39" s="11">
        <f t="shared" si="8"/>
        <v>39982.51674841065</v>
      </c>
      <c r="R39" s="11">
        <f t="shared" si="8"/>
        <v>39830.092241244478</v>
      </c>
      <c r="S39" s="11">
        <f t="shared" si="8"/>
        <v>39230.348171030091</v>
      </c>
      <c r="T39" s="11">
        <f t="shared" si="8"/>
        <v>39054.283686929695</v>
      </c>
      <c r="U39" s="11">
        <f t="shared" si="8"/>
        <v>38933.093328001596</v>
      </c>
      <c r="V39" s="11">
        <f t="shared" si="8"/>
        <v>38831.191998485621</v>
      </c>
      <c r="W39" s="11">
        <f t="shared" si="8"/>
        <v>38672.221259781021</v>
      </c>
      <c r="X39" s="11">
        <f t="shared" si="8"/>
        <v>38083.446658136912</v>
      </c>
    </row>
    <row r="40" spans="1:24" ht="15.75">
      <c r="B40" s="20" t="s">
        <v>5</v>
      </c>
      <c r="C40" s="7"/>
      <c r="D40" s="11">
        <f t="shared" ref="D40:X40" si="9">+D8/D36</f>
        <v>4441.091527000639</v>
      </c>
      <c r="E40" s="11">
        <f t="shared" si="9"/>
        <v>4569.2692032926516</v>
      </c>
      <c r="F40" s="11">
        <f t="shared" si="9"/>
        <v>4655.9079356219672</v>
      </c>
      <c r="G40" s="11">
        <f t="shared" si="9"/>
        <v>4739.6297052224709</v>
      </c>
      <c r="H40" s="11">
        <f t="shared" si="9"/>
        <v>4828.9151653465597</v>
      </c>
      <c r="I40" s="11">
        <f t="shared" si="9"/>
        <v>4917.3522704396219</v>
      </c>
      <c r="J40" s="11">
        <f t="shared" si="9"/>
        <v>4988.8893187493059</v>
      </c>
      <c r="K40" s="11">
        <f t="shared" si="9"/>
        <v>5048.2733259278066</v>
      </c>
      <c r="L40" s="11">
        <f t="shared" si="9"/>
        <v>5046.5597703246603</v>
      </c>
      <c r="M40" s="11">
        <f t="shared" si="9"/>
        <v>5003.9794978379268</v>
      </c>
      <c r="N40" s="11">
        <f t="shared" si="9"/>
        <v>4957.9635147268173</v>
      </c>
      <c r="O40" s="11">
        <f t="shared" si="9"/>
        <v>4895.7637847583746</v>
      </c>
      <c r="P40" s="11">
        <f t="shared" si="9"/>
        <v>4818.8962212075785</v>
      </c>
      <c r="Q40" s="11">
        <f t="shared" si="9"/>
        <v>4759.2870550247353</v>
      </c>
      <c r="R40" s="11">
        <f t="shared" si="9"/>
        <v>4711.6484608075571</v>
      </c>
      <c r="S40" s="11">
        <f t="shared" si="9"/>
        <v>4682.7142375858375</v>
      </c>
      <c r="T40" s="11">
        <f t="shared" si="9"/>
        <v>4658.6337944909537</v>
      </c>
      <c r="U40" s="11">
        <f t="shared" si="9"/>
        <v>4667.7714814330038</v>
      </c>
      <c r="V40" s="11">
        <f t="shared" si="9"/>
        <v>4715.6092593443382</v>
      </c>
      <c r="W40" s="11">
        <f t="shared" si="9"/>
        <v>4721.7618698168626</v>
      </c>
      <c r="X40" s="11">
        <f t="shared" si="9"/>
        <v>4788.687697767411</v>
      </c>
    </row>
    <row r="41" spans="1:24" ht="15.75">
      <c r="B41" s="20" t="s">
        <v>38</v>
      </c>
      <c r="C41" s="7"/>
      <c r="D41" s="37">
        <f>+D9/D36</f>
        <v>11936.469587758471</v>
      </c>
      <c r="E41" s="37">
        <f t="shared" ref="E41:X41" si="10">+E9/E36</f>
        <v>12022.701717726677</v>
      </c>
      <c r="F41" s="37">
        <f t="shared" si="10"/>
        <v>12112.766291915215</v>
      </c>
      <c r="G41" s="37">
        <f t="shared" si="10"/>
        <v>12210.055371422523</v>
      </c>
      <c r="H41" s="37">
        <f t="shared" si="10"/>
        <v>12315.898514824883</v>
      </c>
      <c r="I41" s="37">
        <f t="shared" si="10"/>
        <v>12422.784966737778</v>
      </c>
      <c r="J41" s="37">
        <f t="shared" si="10"/>
        <v>12426.976367346091</v>
      </c>
      <c r="K41" s="37">
        <f t="shared" si="10"/>
        <v>12429.227519295833</v>
      </c>
      <c r="L41" s="37">
        <f t="shared" si="10"/>
        <v>12433.814410683939</v>
      </c>
      <c r="M41" s="37">
        <f t="shared" si="10"/>
        <v>12538.491739625146</v>
      </c>
      <c r="N41" s="37">
        <f t="shared" si="10"/>
        <v>12617.531414726669</v>
      </c>
      <c r="O41" s="37">
        <f t="shared" si="10"/>
        <v>12513.856919982512</v>
      </c>
      <c r="P41" s="37">
        <f t="shared" si="10"/>
        <v>12889.962457658352</v>
      </c>
      <c r="Q41" s="37">
        <f t="shared" si="10"/>
        <v>13273.141693045794</v>
      </c>
      <c r="R41" s="37">
        <f t="shared" si="10"/>
        <v>13667.440421096993</v>
      </c>
      <c r="S41" s="37">
        <f t="shared" si="10"/>
        <v>13574.974910788778</v>
      </c>
      <c r="T41" s="37">
        <f t="shared" si="10"/>
        <v>13883.94193865715</v>
      </c>
      <c r="U41" s="37">
        <f t="shared" si="10"/>
        <v>14197.603293111919</v>
      </c>
      <c r="V41" s="37">
        <f t="shared" si="10"/>
        <v>14473.872792613909</v>
      </c>
      <c r="W41" s="37">
        <f t="shared" si="10"/>
        <v>14781.661230449101</v>
      </c>
      <c r="X41" s="37">
        <f t="shared" si="10"/>
        <v>14578.937253478491</v>
      </c>
    </row>
    <row r="42" spans="1:24" ht="15.75">
      <c r="B42" s="20" t="s">
        <v>10</v>
      </c>
      <c r="C42" s="9"/>
      <c r="D42" s="11">
        <f t="shared" ref="D42:X42" si="11">+D10/D36</f>
        <v>31334.128574200542</v>
      </c>
      <c r="E42" s="11">
        <f t="shared" si="11"/>
        <v>30343.7189899203</v>
      </c>
      <c r="F42" s="11">
        <f t="shared" si="11"/>
        <v>29442.070182060452</v>
      </c>
      <c r="G42" s="11">
        <f t="shared" si="11"/>
        <v>28533.773618922292</v>
      </c>
      <c r="H42" s="11">
        <f t="shared" si="11"/>
        <v>27234.412540594883</v>
      </c>
      <c r="I42" s="11">
        <f t="shared" si="11"/>
        <v>26558.107402745303</v>
      </c>
      <c r="J42" s="11">
        <f t="shared" si="11"/>
        <v>26589.290502969816</v>
      </c>
      <c r="K42" s="11">
        <f t="shared" si="11"/>
        <v>25874.234127008596</v>
      </c>
      <c r="L42" s="11">
        <f t="shared" si="11"/>
        <v>25275.292930648746</v>
      </c>
      <c r="M42" s="11">
        <f t="shared" si="11"/>
        <v>24715.43238732548</v>
      </c>
      <c r="N42" s="11">
        <f t="shared" si="11"/>
        <v>24107.530837444716</v>
      </c>
      <c r="O42" s="11">
        <f t="shared" si="11"/>
        <v>23417.968039173506</v>
      </c>
      <c r="P42" s="11">
        <f t="shared" si="11"/>
        <v>22616.404076002142</v>
      </c>
      <c r="Q42" s="11">
        <f t="shared" si="11"/>
        <v>21950.088000340118</v>
      </c>
      <c r="R42" s="11">
        <f t="shared" si="11"/>
        <v>21451.003359339928</v>
      </c>
      <c r="S42" s="11">
        <f t="shared" si="11"/>
        <v>20972.659022655476</v>
      </c>
      <c r="T42" s="11">
        <f t="shared" si="11"/>
        <v>20511.707953781592</v>
      </c>
      <c r="U42" s="11">
        <f t="shared" si="11"/>
        <v>20067.718553456671</v>
      </c>
      <c r="V42" s="11">
        <f t="shared" si="11"/>
        <v>19641.709946527371</v>
      </c>
      <c r="W42" s="11">
        <f t="shared" si="11"/>
        <v>19168.798159515063</v>
      </c>
      <c r="X42" s="11">
        <f t="shared" si="11"/>
        <v>18715.821706891009</v>
      </c>
    </row>
    <row r="43" spans="1:24" ht="15.75">
      <c r="B43" s="26" t="s">
        <v>32</v>
      </c>
      <c r="C43" s="9"/>
      <c r="D43" s="11">
        <f t="shared" ref="D43:X43" si="12">+D11/D36</f>
        <v>31334.128574200542</v>
      </c>
      <c r="E43" s="11">
        <f t="shared" si="12"/>
        <v>30343.7189899203</v>
      </c>
      <c r="F43" s="11">
        <f t="shared" si="12"/>
        <v>29442.070182060452</v>
      </c>
      <c r="G43" s="11">
        <f t="shared" si="12"/>
        <v>28533.773618922292</v>
      </c>
      <c r="H43" s="11">
        <f t="shared" si="12"/>
        <v>27234.412540594883</v>
      </c>
      <c r="I43" s="11">
        <f t="shared" si="12"/>
        <v>26558.107402745303</v>
      </c>
      <c r="J43" s="11">
        <f t="shared" si="12"/>
        <v>26589.290502969816</v>
      </c>
      <c r="K43" s="11">
        <f t="shared" si="12"/>
        <v>25874.234127008596</v>
      </c>
      <c r="L43" s="11">
        <f t="shared" si="12"/>
        <v>25275.292930648746</v>
      </c>
      <c r="M43" s="11">
        <f t="shared" si="12"/>
        <v>24715.43238732548</v>
      </c>
      <c r="N43" s="11">
        <f t="shared" si="12"/>
        <v>24107.530837444716</v>
      </c>
      <c r="O43" s="11">
        <f t="shared" si="12"/>
        <v>23417.968039173506</v>
      </c>
      <c r="P43" s="11">
        <f t="shared" si="12"/>
        <v>22616.404076002142</v>
      </c>
      <c r="Q43" s="11">
        <f t="shared" si="12"/>
        <v>21950.088000340118</v>
      </c>
      <c r="R43" s="11">
        <f t="shared" si="12"/>
        <v>21451.003359339928</v>
      </c>
      <c r="S43" s="11">
        <f t="shared" si="12"/>
        <v>20972.659022655476</v>
      </c>
      <c r="T43" s="11">
        <f t="shared" si="12"/>
        <v>20511.707953781592</v>
      </c>
      <c r="U43" s="11">
        <f t="shared" si="12"/>
        <v>20067.718553456671</v>
      </c>
      <c r="V43" s="11">
        <f t="shared" si="12"/>
        <v>19641.709946527371</v>
      </c>
      <c r="W43" s="11">
        <f t="shared" si="12"/>
        <v>19168.798159515063</v>
      </c>
      <c r="X43" s="11">
        <f t="shared" si="12"/>
        <v>18715.821706891009</v>
      </c>
    </row>
    <row r="44" spans="1:24" ht="15.75">
      <c r="B44" s="26" t="s">
        <v>33</v>
      </c>
      <c r="C44" s="9"/>
      <c r="D44" s="11">
        <f t="shared" ref="D44:X44" si="13">+D12/D36</f>
        <v>0</v>
      </c>
      <c r="E44" s="11">
        <f t="shared" si="13"/>
        <v>0</v>
      </c>
      <c r="F44" s="11">
        <f t="shared" si="13"/>
        <v>0</v>
      </c>
      <c r="G44" s="11">
        <f t="shared" si="13"/>
        <v>0</v>
      </c>
      <c r="H44" s="11">
        <f t="shared" si="13"/>
        <v>0</v>
      </c>
      <c r="I44" s="11">
        <f t="shared" si="13"/>
        <v>0</v>
      </c>
      <c r="J44" s="11">
        <f t="shared" si="13"/>
        <v>0</v>
      </c>
      <c r="K44" s="11">
        <f t="shared" si="13"/>
        <v>0</v>
      </c>
      <c r="L44" s="11">
        <f t="shared" si="13"/>
        <v>0</v>
      </c>
      <c r="M44" s="11">
        <f t="shared" si="13"/>
        <v>0</v>
      </c>
      <c r="N44" s="11">
        <f t="shared" si="13"/>
        <v>0</v>
      </c>
      <c r="O44" s="11">
        <f t="shared" si="13"/>
        <v>0</v>
      </c>
      <c r="P44" s="11">
        <f t="shared" si="13"/>
        <v>0</v>
      </c>
      <c r="Q44" s="11">
        <f t="shared" si="13"/>
        <v>0</v>
      </c>
      <c r="R44" s="11">
        <f t="shared" si="13"/>
        <v>0</v>
      </c>
      <c r="S44" s="11">
        <f t="shared" si="13"/>
        <v>0</v>
      </c>
      <c r="T44" s="11">
        <f t="shared" si="13"/>
        <v>0</v>
      </c>
      <c r="U44" s="11">
        <f t="shared" si="13"/>
        <v>0</v>
      </c>
      <c r="V44" s="11">
        <f t="shared" si="13"/>
        <v>0</v>
      </c>
      <c r="W44" s="11">
        <f t="shared" si="13"/>
        <v>0</v>
      </c>
      <c r="X44" s="11">
        <f t="shared" si="13"/>
        <v>0</v>
      </c>
    </row>
    <row r="45" spans="1:24" ht="15.75">
      <c r="B45" s="10" t="s">
        <v>31</v>
      </c>
      <c r="C45" s="9"/>
      <c r="D45" s="11">
        <f t="shared" ref="D45:X45" si="14">+D13/D36</f>
        <v>6271.5995168829368</v>
      </c>
      <c r="E45" s="11">
        <f t="shared" si="14"/>
        <v>6125.3108461881538</v>
      </c>
      <c r="F45" s="11">
        <f t="shared" si="14"/>
        <v>6025.8960062616852</v>
      </c>
      <c r="G45" s="11">
        <f t="shared" si="14"/>
        <v>5880.5657753832211</v>
      </c>
      <c r="H45" s="11">
        <f t="shared" si="14"/>
        <v>5307.5713199188604</v>
      </c>
      <c r="I45" s="11">
        <f t="shared" si="14"/>
        <v>5323.5676974725466</v>
      </c>
      <c r="J45" s="11">
        <f t="shared" si="14"/>
        <v>6014.9004681099841</v>
      </c>
      <c r="K45" s="11">
        <f t="shared" si="14"/>
        <v>5929.9568463987389</v>
      </c>
      <c r="L45" s="11">
        <f t="shared" si="14"/>
        <v>5933.820686832305</v>
      </c>
      <c r="M45" s="11">
        <f t="shared" si="14"/>
        <v>5952.1546841231757</v>
      </c>
      <c r="N45" s="11">
        <f t="shared" si="14"/>
        <v>5899.9585857286493</v>
      </c>
      <c r="O45" s="11">
        <f t="shared" si="14"/>
        <v>5744.998490203553</v>
      </c>
      <c r="P45" s="11">
        <f t="shared" si="14"/>
        <v>5458.0787999431714</v>
      </c>
      <c r="Q45" s="11">
        <f t="shared" si="14"/>
        <v>5287.0694090237976</v>
      </c>
      <c r="R45" s="11">
        <f t="shared" si="14"/>
        <v>5264.3857059516058</v>
      </c>
      <c r="S45" s="11">
        <f t="shared" si="14"/>
        <v>5244.2251264491188</v>
      </c>
      <c r="T45" s="11">
        <f t="shared" si="14"/>
        <v>5223.6915473012477</v>
      </c>
      <c r="U45" s="11">
        <f t="shared" si="14"/>
        <v>5203.9720035895734</v>
      </c>
      <c r="V45" s="11">
        <f t="shared" si="14"/>
        <v>5187.7336207587405</v>
      </c>
      <c r="W45" s="11">
        <f t="shared" si="14"/>
        <v>5111.8115694328344</v>
      </c>
      <c r="X45" s="11">
        <f t="shared" si="14"/>
        <v>5044.2197252045798</v>
      </c>
    </row>
    <row r="46" spans="1:24" ht="15.75">
      <c r="B46" s="10" t="s">
        <v>11</v>
      </c>
      <c r="C46" s="9"/>
      <c r="D46" s="11">
        <f t="shared" ref="D46:X46" si="15">+D16/D36</f>
        <v>25062.529057317603</v>
      </c>
      <c r="E46" s="11">
        <f t="shared" si="15"/>
        <v>24218.408143732147</v>
      </c>
      <c r="F46" s="11">
        <f t="shared" si="15"/>
        <v>23416.174175798766</v>
      </c>
      <c r="G46" s="11">
        <f t="shared" si="15"/>
        <v>22653.207843539072</v>
      </c>
      <c r="H46" s="11">
        <f t="shared" si="15"/>
        <v>21926.841220676022</v>
      </c>
      <c r="I46" s="11">
        <f t="shared" si="15"/>
        <v>21234.539705272757</v>
      </c>
      <c r="J46" s="11">
        <f t="shared" si="15"/>
        <v>20574.390034859836</v>
      </c>
      <c r="K46" s="11">
        <f t="shared" si="15"/>
        <v>19944.277280609858</v>
      </c>
      <c r="L46" s="11">
        <f t="shared" si="15"/>
        <v>19341.472243816443</v>
      </c>
      <c r="M46" s="11">
        <f t="shared" si="15"/>
        <v>18763.277703202304</v>
      </c>
      <c r="N46" s="11">
        <f t="shared" si="15"/>
        <v>18207.572251716068</v>
      </c>
      <c r="O46" s="11">
        <f t="shared" si="15"/>
        <v>17672.969548969955</v>
      </c>
      <c r="P46" s="11">
        <f t="shared" si="15"/>
        <v>17158.325276058971</v>
      </c>
      <c r="Q46" s="11">
        <f t="shared" si="15"/>
        <v>16663.018591316322</v>
      </c>
      <c r="R46" s="11">
        <f t="shared" si="15"/>
        <v>16186.617653388323</v>
      </c>
      <c r="S46" s="11">
        <f t="shared" si="15"/>
        <v>15728.433896206358</v>
      </c>
      <c r="T46" s="11">
        <f t="shared" si="15"/>
        <v>15288.016406480345</v>
      </c>
      <c r="U46" s="11">
        <f t="shared" si="15"/>
        <v>14863.746549867099</v>
      </c>
      <c r="V46" s="11">
        <f t="shared" si="15"/>
        <v>14453.976325768632</v>
      </c>
      <c r="W46" s="11">
        <f t="shared" si="15"/>
        <v>14056.98659008223</v>
      </c>
      <c r="X46" s="11">
        <f t="shared" si="15"/>
        <v>13671.601981686428</v>
      </c>
    </row>
    <row r="47" spans="1:24" ht="15.75">
      <c r="B47" s="10" t="s">
        <v>12</v>
      </c>
      <c r="C47" s="9"/>
      <c r="D47" s="11">
        <f t="shared" ref="D47:X47" si="16">+D19/D36</f>
        <v>0</v>
      </c>
      <c r="E47" s="11">
        <f t="shared" si="16"/>
        <v>0</v>
      </c>
      <c r="F47" s="11">
        <f t="shared" si="16"/>
        <v>0</v>
      </c>
      <c r="G47" s="11">
        <f t="shared" si="16"/>
        <v>0</v>
      </c>
      <c r="H47" s="11">
        <f t="shared" si="16"/>
        <v>0</v>
      </c>
      <c r="I47" s="11">
        <f t="shared" si="16"/>
        <v>0</v>
      </c>
      <c r="J47" s="11">
        <f t="shared" si="16"/>
        <v>0</v>
      </c>
      <c r="K47" s="11">
        <f t="shared" si="16"/>
        <v>0</v>
      </c>
      <c r="L47" s="11">
        <f t="shared" si="16"/>
        <v>0</v>
      </c>
      <c r="M47" s="11">
        <f t="shared" si="16"/>
        <v>0</v>
      </c>
      <c r="N47" s="11">
        <f t="shared" si="16"/>
        <v>0</v>
      </c>
      <c r="O47" s="11">
        <f t="shared" si="16"/>
        <v>0</v>
      </c>
      <c r="P47" s="11">
        <f t="shared" si="16"/>
        <v>0</v>
      </c>
      <c r="Q47" s="11">
        <f t="shared" si="16"/>
        <v>0</v>
      </c>
      <c r="R47" s="11">
        <f t="shared" si="16"/>
        <v>0</v>
      </c>
      <c r="S47" s="11">
        <f t="shared" si="16"/>
        <v>0</v>
      </c>
      <c r="T47" s="11">
        <f t="shared" si="16"/>
        <v>0</v>
      </c>
      <c r="U47" s="11">
        <f t="shared" si="16"/>
        <v>0</v>
      </c>
      <c r="V47" s="11">
        <f t="shared" si="16"/>
        <v>0</v>
      </c>
      <c r="W47" s="11">
        <f t="shared" si="16"/>
        <v>0</v>
      </c>
      <c r="X47" s="11">
        <f t="shared" si="16"/>
        <v>0</v>
      </c>
    </row>
    <row r="48" spans="1:24" ht="15.75">
      <c r="B48" s="10" t="s">
        <v>16</v>
      </c>
      <c r="C48" s="9"/>
      <c r="D48" s="11">
        <f t="shared" ref="D48:X48" si="17">+D23/D36</f>
        <v>0</v>
      </c>
      <c r="E48" s="11">
        <f t="shared" si="17"/>
        <v>0</v>
      </c>
      <c r="F48" s="11">
        <f t="shared" si="17"/>
        <v>0</v>
      </c>
      <c r="G48" s="11">
        <f t="shared" si="17"/>
        <v>0</v>
      </c>
      <c r="H48" s="11">
        <f t="shared" si="17"/>
        <v>0</v>
      </c>
      <c r="I48" s="11">
        <f t="shared" si="17"/>
        <v>0</v>
      </c>
      <c r="J48" s="11">
        <f t="shared" si="17"/>
        <v>0</v>
      </c>
      <c r="K48" s="11">
        <f t="shared" si="17"/>
        <v>0</v>
      </c>
      <c r="L48" s="11">
        <f t="shared" si="17"/>
        <v>0</v>
      </c>
      <c r="M48" s="11">
        <f t="shared" si="17"/>
        <v>0</v>
      </c>
      <c r="N48" s="11">
        <f t="shared" si="17"/>
        <v>0</v>
      </c>
      <c r="O48" s="11">
        <f t="shared" si="17"/>
        <v>0</v>
      </c>
      <c r="P48" s="11">
        <f t="shared" si="17"/>
        <v>0</v>
      </c>
      <c r="Q48" s="11">
        <f t="shared" si="17"/>
        <v>0</v>
      </c>
      <c r="R48" s="11">
        <f t="shared" si="17"/>
        <v>0</v>
      </c>
      <c r="S48" s="11">
        <f t="shared" si="17"/>
        <v>0</v>
      </c>
      <c r="T48" s="11">
        <f t="shared" si="17"/>
        <v>0</v>
      </c>
      <c r="U48" s="11">
        <f t="shared" si="17"/>
        <v>0</v>
      </c>
      <c r="V48" s="11">
        <f t="shared" si="17"/>
        <v>0</v>
      </c>
      <c r="W48" s="11">
        <f t="shared" si="17"/>
        <v>0</v>
      </c>
      <c r="X48" s="11">
        <f t="shared" si="17"/>
        <v>0</v>
      </c>
    </row>
    <row r="49" spans="2:24" ht="15.75">
      <c r="B49" s="20"/>
      <c r="C49" s="9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</row>
    <row r="50" spans="2:24" ht="15.75">
      <c r="B50" s="9" t="s">
        <v>8</v>
      </c>
      <c r="C50" s="9"/>
      <c r="D50" s="11">
        <f>+D35/D36</f>
        <v>1326.8883433146102</v>
      </c>
      <c r="E50" s="11">
        <f t="shared" ref="E50:X50" si="18">+E35/E36</f>
        <v>1325.1481939498192</v>
      </c>
      <c r="F50" s="11">
        <f t="shared" si="18"/>
        <v>1315.6298461643655</v>
      </c>
      <c r="G50" s="11">
        <f t="shared" si="18"/>
        <v>1337.0777208177169</v>
      </c>
      <c r="H50" s="11">
        <f t="shared" si="18"/>
        <v>1346.0280291915392</v>
      </c>
      <c r="I50" s="11">
        <f t="shared" si="18"/>
        <v>1386.6605519311609</v>
      </c>
      <c r="J50" s="11">
        <f t="shared" si="18"/>
        <v>1361.2652330287176</v>
      </c>
      <c r="K50" s="11">
        <f t="shared" si="18"/>
        <v>1371.3022962267978</v>
      </c>
      <c r="L50" s="11">
        <f t="shared" si="18"/>
        <v>1349.9374628640255</v>
      </c>
      <c r="M50" s="11">
        <f t="shared" si="18"/>
        <v>1301.8984987965505</v>
      </c>
      <c r="N50" s="11">
        <f t="shared" si="18"/>
        <v>1232.7139263592917</v>
      </c>
      <c r="O50" s="11">
        <f t="shared" si="18"/>
        <v>1232.604262488921</v>
      </c>
      <c r="P50" s="11">
        <f t="shared" si="18"/>
        <v>1207.378531035492</v>
      </c>
      <c r="Q50" s="11">
        <f t="shared" si="18"/>
        <v>1229.3081296722198</v>
      </c>
      <c r="R50" s="11">
        <f t="shared" si="18"/>
        <v>1255.4163632320665</v>
      </c>
      <c r="S50" s="11">
        <f t="shared" si="18"/>
        <v>1267.1373149892602</v>
      </c>
      <c r="T50" s="11">
        <f t="shared" si="18"/>
        <v>1297.679590315525</v>
      </c>
      <c r="U50" s="11">
        <f t="shared" si="18"/>
        <v>1360.388387707829</v>
      </c>
      <c r="V50" s="11">
        <f t="shared" si="18"/>
        <v>1414.0130324324293</v>
      </c>
      <c r="W50" s="11">
        <f t="shared" si="18"/>
        <v>1335.6871722850135</v>
      </c>
      <c r="X50" s="11">
        <f t="shared" si="18"/>
        <v>1512.7726360571369</v>
      </c>
    </row>
    <row r="51" spans="2:24" ht="15.75">
      <c r="B51" s="9"/>
      <c r="C51" s="9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2:24" ht="30">
      <c r="B52" s="28" t="s">
        <v>34</v>
      </c>
      <c r="C52" s="1"/>
      <c r="D52" s="34">
        <v>1990</v>
      </c>
      <c r="E52" s="34">
        <v>1991</v>
      </c>
      <c r="F52" s="34">
        <v>1992</v>
      </c>
      <c r="G52" s="34">
        <v>1993</v>
      </c>
      <c r="H52" s="34">
        <v>1994</v>
      </c>
      <c r="I52" s="34">
        <v>1995</v>
      </c>
      <c r="J52" s="34">
        <v>1996</v>
      </c>
      <c r="K52" s="34">
        <v>1997</v>
      </c>
      <c r="L52" s="34">
        <v>1998</v>
      </c>
      <c r="M52" s="34">
        <v>1999</v>
      </c>
      <c r="N52" s="34">
        <v>2000</v>
      </c>
      <c r="O52" s="34">
        <v>2001</v>
      </c>
      <c r="P52" s="34">
        <v>2002</v>
      </c>
      <c r="Q52" s="34">
        <v>2003</v>
      </c>
      <c r="R52" s="34">
        <v>2004</v>
      </c>
      <c r="S52" s="34">
        <v>2005</v>
      </c>
      <c r="T52" s="34">
        <v>2006</v>
      </c>
      <c r="U52" s="34">
        <v>2007</v>
      </c>
      <c r="V52" s="34">
        <v>2008</v>
      </c>
      <c r="W52" s="34">
        <v>2009</v>
      </c>
      <c r="X52" s="34">
        <v>2010</v>
      </c>
    </row>
    <row r="53" spans="2:24" ht="16.5">
      <c r="B53" s="23" t="s">
        <v>28</v>
      </c>
      <c r="C53" s="7"/>
      <c r="D53" s="32">
        <f>IFERROR(((D39/$D39)-1)*100,0)</f>
        <v>0</v>
      </c>
      <c r="E53" s="32">
        <f>IFERROR(((E39/$D39)-1)*100,0)</f>
        <v>-1.6264353307939627</v>
      </c>
      <c r="F53" s="32">
        <f>IFERROR(((F39/$D39)-1)*100,0)</f>
        <v>-3.1458648585848126</v>
      </c>
      <c r="G53" s="32">
        <f>IFERROR(((G39/$D39)-1)*100,0)</f>
        <v>-4.670199290611099</v>
      </c>
      <c r="H53" s="32">
        <f t="shared" ref="H53:X53" si="19">IFERROR(((H39/$D39)-1)*100,0)</f>
        <v>-6.9845848887729822</v>
      </c>
      <c r="I53" s="32">
        <f t="shared" si="19"/>
        <v>-7.9926849665091009</v>
      </c>
      <c r="J53" s="32">
        <f t="shared" si="19"/>
        <v>-7.7686066539624505</v>
      </c>
      <c r="K53" s="32">
        <f t="shared" si="19"/>
        <v>-9.1381268304490675</v>
      </c>
      <c r="L53" s="32">
        <f t="shared" si="19"/>
        <v>-10.387438821830541</v>
      </c>
      <c r="M53" s="32">
        <f t="shared" si="19"/>
        <v>-11.430712472614635</v>
      </c>
      <c r="N53" s="32">
        <f t="shared" si="19"/>
        <v>-12.635611862340856</v>
      </c>
      <c r="O53" s="32">
        <f t="shared" si="19"/>
        <v>-14.428541495645719</v>
      </c>
      <c r="P53" s="32">
        <f t="shared" si="19"/>
        <v>-15.481377797023988</v>
      </c>
      <c r="Q53" s="32">
        <f t="shared" si="19"/>
        <v>-16.199746835496185</v>
      </c>
      <c r="R53" s="32">
        <f t="shared" si="19"/>
        <v>-16.519216777055277</v>
      </c>
      <c r="S53" s="32">
        <f t="shared" si="19"/>
        <v>-17.776233818631916</v>
      </c>
      <c r="T53" s="32">
        <f t="shared" si="19"/>
        <v>-18.14525131779866</v>
      </c>
      <c r="U53" s="32">
        <f t="shared" si="19"/>
        <v>-18.399256907871365</v>
      </c>
      <c r="V53" s="32">
        <f t="shared" si="19"/>
        <v>-18.612834188785719</v>
      </c>
      <c r="W53" s="32">
        <f t="shared" si="19"/>
        <v>-18.946024523776906</v>
      </c>
      <c r="X53" s="32">
        <f t="shared" si="19"/>
        <v>-20.180050410268091</v>
      </c>
    </row>
    <row r="54" spans="2:24" ht="15.75">
      <c r="B54" s="20" t="s">
        <v>5</v>
      </c>
      <c r="C54" s="7"/>
      <c r="D54" s="32">
        <f t="shared" ref="D54:E60" si="20">IFERROR(((D40/$D40)-1)*100,0)</f>
        <v>0</v>
      </c>
      <c r="E54" s="32">
        <f t="shared" si="20"/>
        <v>2.8861750655830187</v>
      </c>
      <c r="F54" s="32">
        <f t="shared" ref="F54:I54" si="21">IFERROR(((F40/$D40)-1)*100,0)</f>
        <v>4.8370182716411581</v>
      </c>
      <c r="G54" s="32">
        <f t="shared" si="21"/>
        <v>6.7221802659729102</v>
      </c>
      <c r="H54" s="32">
        <f t="shared" si="21"/>
        <v>8.7326198072716466</v>
      </c>
      <c r="I54" s="32">
        <f t="shared" si="21"/>
        <v>10.723956949399627</v>
      </c>
      <c r="J54" s="32">
        <f t="shared" ref="J54:X54" si="22">IFERROR(((J40/$D40)-1)*100,0)</f>
        <v>12.334755733319259</v>
      </c>
      <c r="K54" s="32">
        <f t="shared" si="22"/>
        <v>13.671904648568178</v>
      </c>
      <c r="L54" s="32">
        <f t="shared" si="22"/>
        <v>13.63332053939752</v>
      </c>
      <c r="M54" s="32">
        <f t="shared" si="22"/>
        <v>12.674541099076219</v>
      </c>
      <c r="N54" s="32">
        <f t="shared" si="22"/>
        <v>11.63839980742878</v>
      </c>
      <c r="O54" s="32">
        <f t="shared" si="22"/>
        <v>10.2378492988368</v>
      </c>
      <c r="P54" s="32">
        <f t="shared" si="22"/>
        <v>8.5070233727449374</v>
      </c>
      <c r="Q54" s="32">
        <f t="shared" si="22"/>
        <v>7.1648045551313988</v>
      </c>
      <c r="R54" s="32">
        <f t="shared" si="22"/>
        <v>6.0921269503680486</v>
      </c>
      <c r="S54" s="32">
        <f t="shared" si="22"/>
        <v>5.4406154233975546</v>
      </c>
      <c r="T54" s="32">
        <f t="shared" si="22"/>
        <v>4.8983964002479174</v>
      </c>
      <c r="U54" s="32">
        <f t="shared" si="22"/>
        <v>5.1041495779632573</v>
      </c>
      <c r="V54" s="32">
        <f t="shared" si="22"/>
        <v>6.1813121993704812</v>
      </c>
      <c r="W54" s="32">
        <f t="shared" si="22"/>
        <v>6.3198504491480012</v>
      </c>
      <c r="X54" s="39">
        <f t="shared" si="22"/>
        <v>7.8268184443729849</v>
      </c>
    </row>
    <row r="55" spans="2:24" ht="15.75">
      <c r="B55" s="20" t="s">
        <v>38</v>
      </c>
      <c r="C55" s="7"/>
      <c r="D55" s="32">
        <f t="shared" si="20"/>
        <v>0</v>
      </c>
      <c r="E55" s="32">
        <f t="shared" si="20"/>
        <v>0.72242575021213007</v>
      </c>
      <c r="F55" s="32">
        <f t="shared" ref="F55:I55" si="23">IFERROR(((F41/$D41)-1)*100,0)</f>
        <v>1.4769585165914201</v>
      </c>
      <c r="G55" s="32">
        <f t="shared" si="23"/>
        <v>2.2920159235745086</v>
      </c>
      <c r="H55" s="32">
        <f t="shared" si="23"/>
        <v>3.1787365960831426</v>
      </c>
      <c r="I55" s="32">
        <f t="shared" si="23"/>
        <v>4.0741977802050577</v>
      </c>
      <c r="J55" s="32">
        <f t="shared" ref="J55:X55" si="24">IFERROR(((J41/$D41)-1)*100,0)</f>
        <v>4.1093120204542144</v>
      </c>
      <c r="K55" s="32">
        <f t="shared" si="24"/>
        <v>4.128171465729813</v>
      </c>
      <c r="L55" s="32">
        <f t="shared" si="24"/>
        <v>4.1665990037416334</v>
      </c>
      <c r="M55" s="32">
        <f t="shared" si="24"/>
        <v>5.0435528481895808</v>
      </c>
      <c r="N55" s="32">
        <f t="shared" si="24"/>
        <v>5.7057224664373685</v>
      </c>
      <c r="O55" s="32">
        <f t="shared" si="24"/>
        <v>4.8371700524934447</v>
      </c>
      <c r="P55" s="32">
        <f t="shared" si="24"/>
        <v>7.9880643341792013</v>
      </c>
      <c r="Q55" s="32">
        <f t="shared" si="24"/>
        <v>11.198219837615619</v>
      </c>
      <c r="R55" s="32">
        <f t="shared" si="24"/>
        <v>14.501530964513432</v>
      </c>
      <c r="S55" s="32">
        <f t="shared" si="24"/>
        <v>13.726883908041687</v>
      </c>
      <c r="T55" s="32">
        <f t="shared" si="24"/>
        <v>16.315312803175264</v>
      </c>
      <c r="U55" s="32">
        <f t="shared" si="24"/>
        <v>18.943069294729909</v>
      </c>
      <c r="V55" s="32">
        <f t="shared" si="24"/>
        <v>21.257568548222071</v>
      </c>
      <c r="W55" s="32">
        <f t="shared" si="24"/>
        <v>23.8361235855578</v>
      </c>
      <c r="X55" s="32">
        <f t="shared" si="24"/>
        <v>22.137765662554209</v>
      </c>
    </row>
    <row r="56" spans="2:24" ht="15.75">
      <c r="B56" s="20" t="s">
        <v>10</v>
      </c>
      <c r="C56" s="9"/>
      <c r="D56" s="32">
        <f t="shared" si="20"/>
        <v>0</v>
      </c>
      <c r="E56" s="32">
        <f t="shared" si="20"/>
        <v>-3.16080143073042</v>
      </c>
      <c r="F56" s="32">
        <f t="shared" ref="F56:I56" si="25">IFERROR(((F42/$D42)-1)*100,0)</f>
        <v>-6.0383309772270017</v>
      </c>
      <c r="G56" s="32">
        <f t="shared" si="25"/>
        <v>-8.937076225518414</v>
      </c>
      <c r="H56" s="32">
        <f t="shared" si="25"/>
        <v>-13.083868038319169</v>
      </c>
      <c r="I56" s="32">
        <f t="shared" si="25"/>
        <v>-15.242233911644998</v>
      </c>
      <c r="J56" s="32">
        <f t="shared" ref="J56:X56" si="26">IFERROR(((J42/$D42)-1)*100,0)</f>
        <v>-15.142715904783344</v>
      </c>
      <c r="K56" s="32">
        <f t="shared" si="26"/>
        <v>-17.424752803521194</v>
      </c>
      <c r="L56" s="32">
        <f t="shared" si="26"/>
        <v>-19.336218746930257</v>
      </c>
      <c r="M56" s="32">
        <f t="shared" si="26"/>
        <v>-21.122962367380694</v>
      </c>
      <c r="N56" s="32">
        <f t="shared" si="26"/>
        <v>-23.063024457957837</v>
      </c>
      <c r="O56" s="32">
        <f t="shared" si="26"/>
        <v>-25.263700939635946</v>
      </c>
      <c r="P56" s="32">
        <f t="shared" si="26"/>
        <v>-27.821818875717131</v>
      </c>
      <c r="Q56" s="32">
        <f t="shared" si="26"/>
        <v>-29.948305572432364</v>
      </c>
      <c r="R56" s="32">
        <f t="shared" si="26"/>
        <v>-31.541088469899382</v>
      </c>
      <c r="S56" s="32">
        <f t="shared" si="26"/>
        <v>-33.067680586708093</v>
      </c>
      <c r="T56" s="32">
        <f t="shared" si="26"/>
        <v>-34.538763683154613</v>
      </c>
      <c r="U56" s="32">
        <f t="shared" si="26"/>
        <v>-35.955715168732198</v>
      </c>
      <c r="V56" s="32">
        <f t="shared" si="26"/>
        <v>-37.315282599881563</v>
      </c>
      <c r="W56" s="32">
        <f t="shared" si="26"/>
        <v>-38.82453723223054</v>
      </c>
      <c r="X56" s="32">
        <f t="shared" si="26"/>
        <v>-40.270170071680297</v>
      </c>
    </row>
    <row r="57" spans="2:24" ht="15.75">
      <c r="B57" s="26" t="s">
        <v>32</v>
      </c>
      <c r="C57" s="9"/>
      <c r="D57" s="32">
        <f t="shared" si="20"/>
        <v>0</v>
      </c>
      <c r="E57" s="32">
        <f t="shared" si="20"/>
        <v>-3.16080143073042</v>
      </c>
      <c r="F57" s="32">
        <f t="shared" ref="F57:I57" si="27">IFERROR(((F43/$D43)-1)*100,0)</f>
        <v>-6.0383309772270017</v>
      </c>
      <c r="G57" s="32">
        <f t="shared" si="27"/>
        <v>-8.937076225518414</v>
      </c>
      <c r="H57" s="32">
        <f t="shared" si="27"/>
        <v>-13.083868038319169</v>
      </c>
      <c r="I57" s="32">
        <f t="shared" si="27"/>
        <v>-15.242233911644998</v>
      </c>
      <c r="J57" s="32">
        <f t="shared" ref="J57:X57" si="28">IFERROR(((J43/$D43)-1)*100,0)</f>
        <v>-15.142715904783344</v>
      </c>
      <c r="K57" s="32">
        <f t="shared" si="28"/>
        <v>-17.424752803521194</v>
      </c>
      <c r="L57" s="32">
        <f t="shared" si="28"/>
        <v>-19.336218746930257</v>
      </c>
      <c r="M57" s="32">
        <f t="shared" si="28"/>
        <v>-21.122962367380694</v>
      </c>
      <c r="N57" s="32">
        <f t="shared" si="28"/>
        <v>-23.063024457957837</v>
      </c>
      <c r="O57" s="32">
        <f t="shared" si="28"/>
        <v>-25.263700939635946</v>
      </c>
      <c r="P57" s="32">
        <f t="shared" si="28"/>
        <v>-27.821818875717131</v>
      </c>
      <c r="Q57" s="32">
        <f t="shared" si="28"/>
        <v>-29.948305572432364</v>
      </c>
      <c r="R57" s="32">
        <f t="shared" si="28"/>
        <v>-31.541088469899382</v>
      </c>
      <c r="S57" s="32">
        <f t="shared" si="28"/>
        <v>-33.067680586708093</v>
      </c>
      <c r="T57" s="32">
        <f t="shared" si="28"/>
        <v>-34.538763683154613</v>
      </c>
      <c r="U57" s="32">
        <f t="shared" si="28"/>
        <v>-35.955715168732198</v>
      </c>
      <c r="V57" s="32">
        <f t="shared" si="28"/>
        <v>-37.315282599881563</v>
      </c>
      <c r="W57" s="32">
        <f t="shared" si="28"/>
        <v>-38.82453723223054</v>
      </c>
      <c r="X57" s="32">
        <f t="shared" si="28"/>
        <v>-40.270170071680297</v>
      </c>
    </row>
    <row r="58" spans="2:24" ht="15.75">
      <c r="B58" s="26" t="s">
        <v>33</v>
      </c>
      <c r="C58" s="9"/>
      <c r="D58" s="32">
        <f t="shared" si="20"/>
        <v>0</v>
      </c>
      <c r="E58" s="32">
        <f t="shared" si="20"/>
        <v>0</v>
      </c>
      <c r="F58" s="32">
        <f t="shared" ref="F58:I58" si="29">IFERROR(((F44/$D44)-1)*100,0)</f>
        <v>0</v>
      </c>
      <c r="G58" s="32">
        <f t="shared" si="29"/>
        <v>0</v>
      </c>
      <c r="H58" s="32">
        <f t="shared" si="29"/>
        <v>0</v>
      </c>
      <c r="I58" s="32">
        <f t="shared" si="29"/>
        <v>0</v>
      </c>
      <c r="J58" s="32">
        <f t="shared" ref="J58:X58" si="30">IFERROR(((J44/$D44)-1)*100,0)</f>
        <v>0</v>
      </c>
      <c r="K58" s="32">
        <f t="shared" si="30"/>
        <v>0</v>
      </c>
      <c r="L58" s="32">
        <f t="shared" si="30"/>
        <v>0</v>
      </c>
      <c r="M58" s="32">
        <f t="shared" si="30"/>
        <v>0</v>
      </c>
      <c r="N58" s="32">
        <f t="shared" si="30"/>
        <v>0</v>
      </c>
      <c r="O58" s="32">
        <f t="shared" si="30"/>
        <v>0</v>
      </c>
      <c r="P58" s="32">
        <f t="shared" si="30"/>
        <v>0</v>
      </c>
      <c r="Q58" s="32">
        <f t="shared" si="30"/>
        <v>0</v>
      </c>
      <c r="R58" s="32">
        <f t="shared" si="30"/>
        <v>0</v>
      </c>
      <c r="S58" s="32">
        <f t="shared" si="30"/>
        <v>0</v>
      </c>
      <c r="T58" s="32">
        <f t="shared" si="30"/>
        <v>0</v>
      </c>
      <c r="U58" s="32">
        <f t="shared" si="30"/>
        <v>0</v>
      </c>
      <c r="V58" s="32">
        <f t="shared" si="30"/>
        <v>0</v>
      </c>
      <c r="W58" s="32">
        <f t="shared" si="30"/>
        <v>0</v>
      </c>
      <c r="X58" s="32">
        <f t="shared" si="30"/>
        <v>0</v>
      </c>
    </row>
    <row r="59" spans="2:24" ht="15.75">
      <c r="B59" s="10" t="s">
        <v>31</v>
      </c>
      <c r="C59" s="9"/>
      <c r="D59" s="32">
        <f t="shared" si="20"/>
        <v>0</v>
      </c>
      <c r="E59" s="32">
        <f t="shared" si="20"/>
        <v>-2.3325575923810016</v>
      </c>
      <c r="F59" s="32">
        <f t="shared" ref="F59:I59" si="31">IFERROR(((F45/$D45)-1)*100,0)</f>
        <v>-3.9177168433638943</v>
      </c>
      <c r="G59" s="32">
        <f t="shared" si="31"/>
        <v>-6.2349922128647766</v>
      </c>
      <c r="H59" s="32">
        <f t="shared" si="31"/>
        <v>-15.371329026493875</v>
      </c>
      <c r="I59" s="32">
        <f t="shared" si="31"/>
        <v>-15.116268455253245</v>
      </c>
      <c r="J59" s="32">
        <f t="shared" ref="J59:X59" si="32">IFERROR(((J45/$D45)-1)*100,0)</f>
        <v>-4.0930395520620717</v>
      </c>
      <c r="K59" s="32">
        <f t="shared" si="32"/>
        <v>-5.44745673834095</v>
      </c>
      <c r="L59" s="32">
        <f t="shared" si="32"/>
        <v>-5.3858482057303263</v>
      </c>
      <c r="M59" s="32">
        <f t="shared" si="32"/>
        <v>-5.0935145316569734</v>
      </c>
      <c r="N59" s="32">
        <f t="shared" si="32"/>
        <v>-5.9257758750992036</v>
      </c>
      <c r="O59" s="32">
        <f t="shared" si="32"/>
        <v>-8.3965984317364573</v>
      </c>
      <c r="P59" s="32">
        <f t="shared" si="32"/>
        <v>-12.971502959488957</v>
      </c>
      <c r="Q59" s="32">
        <f t="shared" si="32"/>
        <v>-15.698229856814304</v>
      </c>
      <c r="R59" s="32">
        <f t="shared" si="32"/>
        <v>-16.059919135779399</v>
      </c>
      <c r="S59" s="32">
        <f t="shared" si="32"/>
        <v>-16.381377472655267</v>
      </c>
      <c r="T59" s="32">
        <f t="shared" si="32"/>
        <v>-16.708783249962877</v>
      </c>
      <c r="U59" s="32">
        <f t="shared" si="32"/>
        <v>-17.023209317166156</v>
      </c>
      <c r="V59" s="32">
        <f t="shared" si="32"/>
        <v>-17.282128637303217</v>
      </c>
      <c r="W59" s="32">
        <f t="shared" si="32"/>
        <v>-18.492697824980564</v>
      </c>
      <c r="X59" s="32">
        <f t="shared" si="32"/>
        <v>-19.570442729550752</v>
      </c>
    </row>
    <row r="60" spans="2:24" ht="15.75">
      <c r="B60" s="10" t="s">
        <v>11</v>
      </c>
      <c r="D60" s="32">
        <f t="shared" si="20"/>
        <v>0</v>
      </c>
      <c r="E60" s="32">
        <f t="shared" si="20"/>
        <v>-3.3680595906939947</v>
      </c>
      <c r="F60" s="32">
        <f t="shared" ref="F60:I60" si="33">IFERROR(((F46/$D46)-1)*100,0)</f>
        <v>-6.5689894174432713</v>
      </c>
      <c r="G60" s="32">
        <f t="shared" si="33"/>
        <v>-9.6132405802640708</v>
      </c>
      <c r="H60" s="32">
        <f t="shared" si="33"/>
        <v>-12.511458159191802</v>
      </c>
      <c r="I60" s="32">
        <f t="shared" si="33"/>
        <v>-15.273755267436485</v>
      </c>
      <c r="J60" s="32">
        <f t="shared" ref="J60:X60" si="34">IFERROR(((J46/$D46)-1)*100,0)</f>
        <v>-17.907765861112679</v>
      </c>
      <c r="K60" s="32">
        <f t="shared" si="34"/>
        <v>-20.421928549199421</v>
      </c>
      <c r="L60" s="32">
        <f t="shared" si="34"/>
        <v>-22.827132889969704</v>
      </c>
      <c r="M60" s="32">
        <f t="shared" si="34"/>
        <v>-25.134140851104892</v>
      </c>
      <c r="N60" s="32">
        <f t="shared" si="34"/>
        <v>-27.35141688982926</v>
      </c>
      <c r="O60" s="32">
        <f t="shared" si="34"/>
        <v>-29.484492532448915</v>
      </c>
      <c r="P60" s="32">
        <f t="shared" si="34"/>
        <v>-31.53793363463776</v>
      </c>
      <c r="Q60" s="32">
        <f t="shared" si="34"/>
        <v>-33.514217367256649</v>
      </c>
      <c r="R60" s="32">
        <f t="shared" si="34"/>
        <v>-35.415066786078185</v>
      </c>
      <c r="S60" s="32">
        <f t="shared" si="34"/>
        <v>-37.24322928370205</v>
      </c>
      <c r="T60" s="32">
        <f t="shared" si="34"/>
        <v>-39.000504013314476</v>
      </c>
      <c r="U60" s="32">
        <f t="shared" si="34"/>
        <v>-40.693349358821898</v>
      </c>
      <c r="V60" s="32">
        <f t="shared" si="34"/>
        <v>-42.328340876083892</v>
      </c>
      <c r="W60" s="32">
        <f t="shared" si="34"/>
        <v>-43.912337984988959</v>
      </c>
      <c r="X60" s="32">
        <f t="shared" si="34"/>
        <v>-45.450030400285243</v>
      </c>
    </row>
    <row r="61" spans="2:24" ht="15.75">
      <c r="B61" s="10" t="s">
        <v>12</v>
      </c>
      <c r="C61" s="9"/>
      <c r="D61" s="32">
        <f t="shared" ref="D61:E62" si="35">IFERROR(((D47/$D47)-1)*100,0)</f>
        <v>0</v>
      </c>
      <c r="E61" s="32">
        <f t="shared" si="35"/>
        <v>0</v>
      </c>
      <c r="F61" s="32">
        <f t="shared" ref="F61:I61" si="36">IFERROR(((F47/$D47)-1)*100,0)</f>
        <v>0</v>
      </c>
      <c r="G61" s="32">
        <f t="shared" si="36"/>
        <v>0</v>
      </c>
      <c r="H61" s="32">
        <f t="shared" si="36"/>
        <v>0</v>
      </c>
      <c r="I61" s="32">
        <f t="shared" si="36"/>
        <v>0</v>
      </c>
      <c r="J61" s="32">
        <f t="shared" ref="J61:X61" si="37">IFERROR(((J47/$D47)-1)*100,0)</f>
        <v>0</v>
      </c>
      <c r="K61" s="32">
        <f t="shared" si="37"/>
        <v>0</v>
      </c>
      <c r="L61" s="32">
        <f t="shared" si="37"/>
        <v>0</v>
      </c>
      <c r="M61" s="32">
        <f t="shared" si="37"/>
        <v>0</v>
      </c>
      <c r="N61" s="32">
        <f t="shared" si="37"/>
        <v>0</v>
      </c>
      <c r="O61" s="32">
        <f t="shared" si="37"/>
        <v>0</v>
      </c>
      <c r="P61" s="32">
        <f t="shared" si="37"/>
        <v>0</v>
      </c>
      <c r="Q61" s="32">
        <f t="shared" si="37"/>
        <v>0</v>
      </c>
      <c r="R61" s="32">
        <f t="shared" si="37"/>
        <v>0</v>
      </c>
      <c r="S61" s="32">
        <f t="shared" si="37"/>
        <v>0</v>
      </c>
      <c r="T61" s="32">
        <f t="shared" si="37"/>
        <v>0</v>
      </c>
      <c r="U61" s="32">
        <f t="shared" si="37"/>
        <v>0</v>
      </c>
      <c r="V61" s="32">
        <f t="shared" si="37"/>
        <v>0</v>
      </c>
      <c r="W61" s="32">
        <f t="shared" si="37"/>
        <v>0</v>
      </c>
      <c r="X61" s="32">
        <f t="shared" si="37"/>
        <v>0</v>
      </c>
    </row>
    <row r="62" spans="2:24" ht="15.75">
      <c r="B62" s="10" t="s">
        <v>16</v>
      </c>
      <c r="C62" s="9"/>
      <c r="D62" s="32">
        <f t="shared" si="35"/>
        <v>0</v>
      </c>
      <c r="E62" s="32">
        <f t="shared" si="35"/>
        <v>0</v>
      </c>
      <c r="F62" s="32">
        <f t="shared" ref="F62:I62" si="38">IFERROR(((F48/$D48)-1)*100,0)</f>
        <v>0</v>
      </c>
      <c r="G62" s="32">
        <f t="shared" si="38"/>
        <v>0</v>
      </c>
      <c r="H62" s="32">
        <f t="shared" si="38"/>
        <v>0</v>
      </c>
      <c r="I62" s="32">
        <f t="shared" si="38"/>
        <v>0</v>
      </c>
      <c r="J62" s="32">
        <f t="shared" ref="J62:X62" si="39">IFERROR(((J48/$D48)-1)*100,0)</f>
        <v>0</v>
      </c>
      <c r="K62" s="32">
        <f t="shared" si="39"/>
        <v>0</v>
      </c>
      <c r="L62" s="32">
        <f t="shared" si="39"/>
        <v>0</v>
      </c>
      <c r="M62" s="32">
        <f t="shared" si="39"/>
        <v>0</v>
      </c>
      <c r="N62" s="32">
        <f t="shared" si="39"/>
        <v>0</v>
      </c>
      <c r="O62" s="32">
        <f t="shared" si="39"/>
        <v>0</v>
      </c>
      <c r="P62" s="32">
        <f t="shared" si="39"/>
        <v>0</v>
      </c>
      <c r="Q62" s="32">
        <f t="shared" si="39"/>
        <v>0</v>
      </c>
      <c r="R62" s="32">
        <f t="shared" si="39"/>
        <v>0</v>
      </c>
      <c r="S62" s="32">
        <f t="shared" si="39"/>
        <v>0</v>
      </c>
      <c r="T62" s="32">
        <f t="shared" si="39"/>
        <v>0</v>
      </c>
      <c r="U62" s="32">
        <f t="shared" si="39"/>
        <v>0</v>
      </c>
      <c r="V62" s="32">
        <f t="shared" si="39"/>
        <v>0</v>
      </c>
      <c r="W62" s="32">
        <f t="shared" si="39"/>
        <v>0</v>
      </c>
      <c r="X62" s="32">
        <f t="shared" si="39"/>
        <v>0</v>
      </c>
    </row>
    <row r="63" spans="2:24" ht="15.75">
      <c r="C63" s="9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</row>
    <row r="64" spans="2:24" ht="15.75">
      <c r="B64" s="9" t="s">
        <v>8</v>
      </c>
      <c r="C64" s="9"/>
      <c r="D64" s="32">
        <f t="shared" ref="D64:E64" si="40">IFERROR(((D50/$D50)-1)*100,0)</f>
        <v>0</v>
      </c>
      <c r="E64" s="32">
        <f t="shared" si="40"/>
        <v>-0.1311451241213013</v>
      </c>
      <c r="F64" s="32">
        <f t="shared" ref="F64:I64" si="41">IFERROR(((F50/$D50)-1)*100,0)</f>
        <v>-0.84848866198647954</v>
      </c>
      <c r="G64" s="32">
        <f t="shared" si="41"/>
        <v>0.76791521716539357</v>
      </c>
      <c r="H64" s="32">
        <f t="shared" si="41"/>
        <v>1.4424488671832991</v>
      </c>
      <c r="I64" s="32">
        <f t="shared" si="41"/>
        <v>4.5046901585733767</v>
      </c>
      <c r="J64" s="32">
        <f t="shared" ref="J64:X64" si="42">IFERROR(((J50/$D50)-1)*100,0)</f>
        <v>2.5907899400361645</v>
      </c>
      <c r="K64" s="32">
        <f t="shared" si="42"/>
        <v>3.3472260975056845</v>
      </c>
      <c r="L64" s="32">
        <f t="shared" si="42"/>
        <v>1.7370805663902145</v>
      </c>
      <c r="M64" s="32">
        <f t="shared" si="42"/>
        <v>-1.8833419288042164</v>
      </c>
      <c r="N64" s="32">
        <f t="shared" si="42"/>
        <v>-7.0973882188208659</v>
      </c>
      <c r="O64" s="32">
        <f t="shared" si="42"/>
        <v>-7.1056529587233079</v>
      </c>
      <c r="P64" s="32">
        <f t="shared" si="42"/>
        <v>-9.0067723393046695</v>
      </c>
      <c r="Q64" s="32">
        <f t="shared" si="42"/>
        <v>-7.3540636734084064</v>
      </c>
      <c r="R64" s="32">
        <f t="shared" si="42"/>
        <v>-5.3864351467587941</v>
      </c>
      <c r="S64" s="32">
        <f t="shared" si="42"/>
        <v>-4.5030939209315886</v>
      </c>
      <c r="T64" s="32">
        <f t="shared" si="42"/>
        <v>-2.2012969777186142</v>
      </c>
      <c r="U64" s="32">
        <f t="shared" si="42"/>
        <v>2.5247071136019317</v>
      </c>
      <c r="V64" s="32">
        <f t="shared" si="42"/>
        <v>6.5660904745141302</v>
      </c>
      <c r="W64" s="32">
        <f t="shared" si="42"/>
        <v>0.66311751209024994</v>
      </c>
      <c r="X64" s="32">
        <f t="shared" si="42"/>
        <v>14.009038038436739</v>
      </c>
    </row>
    <row r="65" spans="1:24" ht="15.75">
      <c r="C65" s="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1:24">
      <c r="B66" s="1" t="s">
        <v>36</v>
      </c>
      <c r="C66" s="1"/>
      <c r="D66" s="1">
        <v>1990</v>
      </c>
      <c r="E66" s="1">
        <v>1991</v>
      </c>
      <c r="F66" s="1">
        <v>1992</v>
      </c>
      <c r="G66" s="1">
        <v>1993</v>
      </c>
      <c r="H66" s="1">
        <v>1994</v>
      </c>
      <c r="I66" s="1">
        <v>1995</v>
      </c>
      <c r="J66" s="1">
        <v>1996</v>
      </c>
      <c r="K66" s="1">
        <v>1997</v>
      </c>
      <c r="L66" s="1">
        <v>1998</v>
      </c>
      <c r="M66" s="1">
        <v>1999</v>
      </c>
      <c r="N66" s="1">
        <v>2000</v>
      </c>
      <c r="O66" s="1">
        <v>2001</v>
      </c>
      <c r="P66" s="1">
        <v>2002</v>
      </c>
      <c r="Q66" s="1">
        <v>2003</v>
      </c>
      <c r="R66" s="1">
        <v>2004</v>
      </c>
      <c r="S66" s="1">
        <v>2005</v>
      </c>
      <c r="T66" s="1">
        <v>2006</v>
      </c>
      <c r="U66" s="1">
        <v>2007</v>
      </c>
      <c r="V66" s="1">
        <v>2008</v>
      </c>
      <c r="W66" s="1">
        <v>2009</v>
      </c>
      <c r="X66" s="1">
        <v>2010</v>
      </c>
    </row>
    <row r="67" spans="1:24" ht="15.75">
      <c r="B67" s="20" t="s">
        <v>5</v>
      </c>
      <c r="C67" s="31">
        <f>AVERAGE(D67:X67)</f>
        <v>11.457115815086935</v>
      </c>
      <c r="D67" s="30">
        <f>(D8/D7)*100</f>
        <v>9.308183289992126</v>
      </c>
      <c r="E67" s="30">
        <f t="shared" ref="E67:X67" si="43">(E8/E7)*100</f>
        <v>9.7351699995522161</v>
      </c>
      <c r="F67" s="30">
        <f t="shared" si="43"/>
        <v>10.075379644078984</v>
      </c>
      <c r="G67" s="30">
        <f t="shared" si="43"/>
        <v>10.420556925861893</v>
      </c>
      <c r="H67" s="30">
        <f t="shared" si="43"/>
        <v>10.881026048820495</v>
      </c>
      <c r="I67" s="30">
        <f t="shared" si="43"/>
        <v>11.20170592417629</v>
      </c>
      <c r="J67" s="30">
        <f t="shared" si="43"/>
        <v>11.337056269758198</v>
      </c>
      <c r="K67" s="30">
        <f t="shared" si="43"/>
        <v>11.644916470266621</v>
      </c>
      <c r="L67" s="30">
        <f t="shared" si="43"/>
        <v>11.803253489520959</v>
      </c>
      <c r="M67" s="30">
        <f t="shared" si="43"/>
        <v>11.841523285841811</v>
      </c>
      <c r="N67" s="30">
        <f t="shared" si="43"/>
        <v>11.89444245831139</v>
      </c>
      <c r="O67" s="30">
        <f t="shared" si="43"/>
        <v>11.991312579017098</v>
      </c>
      <c r="P67" s="30">
        <f t="shared" si="43"/>
        <v>11.950067754055341</v>
      </c>
      <c r="Q67" s="30">
        <f t="shared" si="43"/>
        <v>11.903420399902471</v>
      </c>
      <c r="R67" s="30">
        <f t="shared" si="43"/>
        <v>11.829368690059409</v>
      </c>
      <c r="S67" s="30">
        <f t="shared" si="43"/>
        <v>11.936458522292236</v>
      </c>
      <c r="T67" s="30">
        <f t="shared" si="43"/>
        <v>11.928611549595672</v>
      </c>
      <c r="U67" s="30">
        <f t="shared" si="43"/>
        <v>11.989212986772447</v>
      </c>
      <c r="V67" s="30">
        <f t="shared" si="43"/>
        <v>12.143869442710496</v>
      </c>
      <c r="W67" s="30">
        <f t="shared" si="43"/>
        <v>12.209699148384523</v>
      </c>
      <c r="X67" s="30">
        <f t="shared" si="43"/>
        <v>12.574197237854943</v>
      </c>
    </row>
    <row r="68" spans="1:24" ht="15.75">
      <c r="B68" s="20" t="s">
        <v>38</v>
      </c>
      <c r="C68" s="31">
        <f t="shared" ref="C68:C69" si="44">AVERAGE(D68:X68)</f>
        <v>31.247605205172167</v>
      </c>
      <c r="D68" s="30">
        <f>(D9/D7)*100</f>
        <v>25.017914195817166</v>
      </c>
      <c r="E68" s="30">
        <f t="shared" ref="E68:X68" si="45">(E9/E7)*100</f>
        <v>25.615265782903645</v>
      </c>
      <c r="F68" s="30">
        <f t="shared" si="45"/>
        <v>26.21201291316892</v>
      </c>
      <c r="G68" s="30">
        <f t="shared" si="45"/>
        <v>26.845045916907118</v>
      </c>
      <c r="H68" s="30">
        <f t="shared" si="45"/>
        <v>27.751494479779637</v>
      </c>
      <c r="I68" s="30">
        <f t="shared" si="45"/>
        <v>28.299047191149036</v>
      </c>
      <c r="J68" s="30">
        <f t="shared" si="45"/>
        <v>28.239818792948757</v>
      </c>
      <c r="K68" s="30">
        <f t="shared" si="45"/>
        <v>28.670657650165637</v>
      </c>
      <c r="L68" s="30">
        <f t="shared" si="45"/>
        <v>29.08109088372488</v>
      </c>
      <c r="M68" s="30">
        <f t="shared" si="45"/>
        <v>29.671352963827687</v>
      </c>
      <c r="N68" s="30">
        <f t="shared" si="45"/>
        <v>30.270190761311401</v>
      </c>
      <c r="O68" s="30">
        <f t="shared" si="45"/>
        <v>30.650492240612131</v>
      </c>
      <c r="P68" s="30">
        <f t="shared" si="45"/>
        <v>31.964980702084269</v>
      </c>
      <c r="Q68" s="30">
        <f t="shared" si="45"/>
        <v>33.197364179365771</v>
      </c>
      <c r="R68" s="30">
        <f t="shared" si="45"/>
        <v>34.314357944027599</v>
      </c>
      <c r="S68" s="30">
        <f t="shared" si="45"/>
        <v>34.603248616624072</v>
      </c>
      <c r="T68" s="30">
        <f t="shared" si="45"/>
        <v>35.550368942763875</v>
      </c>
      <c r="U68" s="30">
        <f t="shared" si="45"/>
        <v>36.466671614044778</v>
      </c>
      <c r="V68" s="30">
        <f t="shared" si="45"/>
        <v>37.273830772896119</v>
      </c>
      <c r="W68" s="30">
        <f t="shared" si="45"/>
        <v>38.222943365867572</v>
      </c>
      <c r="X68" s="30">
        <f t="shared" si="45"/>
        <v>38.281559398625369</v>
      </c>
    </row>
    <row r="69" spans="1:24" ht="15.75">
      <c r="B69" s="20" t="s">
        <v>10</v>
      </c>
      <c r="C69" s="31">
        <f t="shared" si="44"/>
        <v>57.2952789797409</v>
      </c>
      <c r="D69" s="30">
        <f t="shared" ref="D69:X69" si="46">(D10/D7)*100</f>
        <v>65.673902514190701</v>
      </c>
      <c r="E69" s="30">
        <f t="shared" si="46"/>
        <v>64.649564217544125</v>
      </c>
      <c r="F69" s="30">
        <f t="shared" si="46"/>
        <v>63.712607442752088</v>
      </c>
      <c r="G69" s="30">
        <f t="shared" si="46"/>
        <v>62.73439715723098</v>
      </c>
      <c r="H69" s="30">
        <f t="shared" si="46"/>
        <v>61.367479471399868</v>
      </c>
      <c r="I69" s="30">
        <f t="shared" si="46"/>
        <v>60.499246884674676</v>
      </c>
      <c r="J69" s="30">
        <f t="shared" si="46"/>
        <v>60.423124937293046</v>
      </c>
      <c r="K69" s="30">
        <f t="shared" si="46"/>
        <v>59.684425879567748</v>
      </c>
      <c r="L69" s="30">
        <f t="shared" si="46"/>
        <v>59.115655626754169</v>
      </c>
      <c r="M69" s="30">
        <f t="shared" si="46"/>
        <v>58.487123750330504</v>
      </c>
      <c r="N69" s="30">
        <f t="shared" si="46"/>
        <v>57.835366780377207</v>
      </c>
      <c r="O69" s="30">
        <f t="shared" si="46"/>
        <v>57.358195180370771</v>
      </c>
      <c r="P69" s="30">
        <f t="shared" si="46"/>
        <v>56.084951543860399</v>
      </c>
      <c r="Q69" s="30">
        <f t="shared" si="46"/>
        <v>54.899215420731764</v>
      </c>
      <c r="R69" s="30">
        <f t="shared" si="46"/>
        <v>53.85627336591299</v>
      </c>
      <c r="S69" s="30">
        <f t="shared" si="46"/>
        <v>53.460292861083694</v>
      </c>
      <c r="T69" s="30">
        <f t="shared" si="46"/>
        <v>52.521019507640453</v>
      </c>
      <c r="U69" s="30">
        <f t="shared" si="46"/>
        <v>51.544115399182779</v>
      </c>
      <c r="V69" s="30">
        <f t="shared" si="46"/>
        <v>50.582299784393378</v>
      </c>
      <c r="W69" s="30">
        <f t="shared" si="46"/>
        <v>49.567357485747912</v>
      </c>
      <c r="X69" s="30">
        <f t="shared" si="46"/>
        <v>49.144243363519685</v>
      </c>
    </row>
    <row r="70" spans="1:24" ht="15.75">
      <c r="B70" s="20"/>
      <c r="C70" s="31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</row>
    <row r="71" spans="1:24">
      <c r="B71" s="1" t="s">
        <v>41</v>
      </c>
      <c r="C71" s="1"/>
      <c r="D71" s="1">
        <v>1990</v>
      </c>
      <c r="E71" s="1">
        <v>1991</v>
      </c>
      <c r="F71" s="1">
        <v>1992</v>
      </c>
      <c r="G71" s="1">
        <v>1993</v>
      </c>
      <c r="H71" s="1">
        <v>1994</v>
      </c>
      <c r="I71" s="1">
        <v>1995</v>
      </c>
      <c r="J71" s="1">
        <v>1996</v>
      </c>
      <c r="K71" s="1">
        <v>1997</v>
      </c>
      <c r="L71" s="1">
        <v>1998</v>
      </c>
      <c r="M71" s="1">
        <v>1999</v>
      </c>
      <c r="N71" s="1">
        <v>2000</v>
      </c>
      <c r="O71" s="1">
        <v>2001</v>
      </c>
      <c r="P71" s="1">
        <v>2002</v>
      </c>
      <c r="Q71" s="1">
        <v>2003</v>
      </c>
      <c r="R71" s="1">
        <v>2004</v>
      </c>
      <c r="S71" s="1">
        <v>2005</v>
      </c>
      <c r="T71" s="1">
        <v>2006</v>
      </c>
      <c r="U71" s="1">
        <v>2007</v>
      </c>
      <c r="V71" s="1">
        <v>2008</v>
      </c>
      <c r="W71" s="1">
        <v>2009</v>
      </c>
      <c r="X71" s="1">
        <v>2010</v>
      </c>
    </row>
    <row r="72" spans="1:24" ht="15.75">
      <c r="B72" s="10" t="s">
        <v>31</v>
      </c>
      <c r="C72" s="31">
        <f>AVERAGE(D72:X72)</f>
        <v>23.43394597222137</v>
      </c>
      <c r="D72" s="30">
        <f>(D13/D$10)*100</f>
        <v>20.015235151765985</v>
      </c>
      <c r="E72" s="30">
        <f t="shared" ref="E72:X72" si="47">(E13/E$10)*100</f>
        <v>20.186420946697027</v>
      </c>
      <c r="F72" s="30">
        <f t="shared" si="47"/>
        <v>20.466957550876856</v>
      </c>
      <c r="G72" s="30">
        <f t="shared" si="47"/>
        <v>20.609141482371257</v>
      </c>
      <c r="H72" s="30">
        <f t="shared" si="47"/>
        <v>19.488473680155714</v>
      </c>
      <c r="I72" s="30">
        <f t="shared" si="47"/>
        <v>20.044981431629619</v>
      </c>
      <c r="J72" s="30">
        <f t="shared" si="47"/>
        <v>22.621515483604824</v>
      </c>
      <c r="K72" s="30">
        <f t="shared" si="47"/>
        <v>22.918385979234859</v>
      </c>
      <c r="L72" s="30">
        <f t="shared" si="47"/>
        <v>23.476763268832276</v>
      </c>
      <c r="M72" s="30">
        <f t="shared" si="47"/>
        <v>24.082745512376906</v>
      </c>
      <c r="N72" s="30">
        <f t="shared" si="47"/>
        <v>24.473508404952916</v>
      </c>
      <c r="O72" s="30">
        <f t="shared" si="47"/>
        <v>24.53243800057006</v>
      </c>
      <c r="P72" s="30">
        <f t="shared" si="47"/>
        <v>24.133274156233529</v>
      </c>
      <c r="Q72" s="30">
        <f t="shared" si="47"/>
        <v>24.086780011733318</v>
      </c>
      <c r="R72" s="30">
        <f t="shared" si="47"/>
        <v>24.541442737033805</v>
      </c>
      <c r="S72" s="30">
        <f t="shared" si="47"/>
        <v>25.005055967314899</v>
      </c>
      <c r="T72" s="30">
        <f t="shared" si="47"/>
        <v>25.466877546577955</v>
      </c>
      <c r="U72" s="30">
        <f t="shared" si="47"/>
        <v>25.93205595208623</v>
      </c>
      <c r="V72" s="30">
        <f t="shared" si="47"/>
        <v>26.411822773484772</v>
      </c>
      <c r="W72" s="30">
        <f t="shared" si="47"/>
        <v>26.667355599941033</v>
      </c>
      <c r="X72" s="30">
        <f t="shared" si="47"/>
        <v>26.951633779174873</v>
      </c>
    </row>
    <row r="73" spans="1:24" ht="15.75">
      <c r="A73" s="36"/>
      <c r="B73" s="10" t="s">
        <v>11</v>
      </c>
      <c r="C73" s="31">
        <f>AVERAGE(D73:X73)</f>
        <v>76.566054027778634</v>
      </c>
      <c r="D73" s="30">
        <f>(D16/D$10)*100</f>
        <v>79.984764848234008</v>
      </c>
      <c r="E73" s="30">
        <f t="shared" ref="E73:X73" si="48">(E16/E$10)*100</f>
        <v>79.813579053302973</v>
      </c>
      <c r="F73" s="30">
        <f t="shared" si="48"/>
        <v>79.533042449123144</v>
      </c>
      <c r="G73" s="30">
        <f>(G16/G$10)*100</f>
        <v>79.390858517628743</v>
      </c>
      <c r="H73" s="30">
        <f t="shared" si="48"/>
        <v>80.511526319844293</v>
      </c>
      <c r="I73" s="30">
        <f t="shared" si="48"/>
        <v>79.955018568370377</v>
      </c>
      <c r="J73" s="30">
        <f t="shared" si="48"/>
        <v>77.37848451639519</v>
      </c>
      <c r="K73" s="30">
        <f t="shared" si="48"/>
        <v>77.081614020765144</v>
      </c>
      <c r="L73" s="30">
        <f t="shared" si="48"/>
        <v>76.523236731167728</v>
      </c>
      <c r="M73" s="30">
        <f t="shared" si="48"/>
        <v>75.917254487623083</v>
      </c>
      <c r="N73" s="30">
        <f t="shared" si="48"/>
        <v>75.526491595047077</v>
      </c>
      <c r="O73" s="30">
        <f t="shared" si="48"/>
        <v>75.467561999429947</v>
      </c>
      <c r="P73" s="30">
        <f t="shared" si="48"/>
        <v>75.866725843766474</v>
      </c>
      <c r="Q73" s="30">
        <f t="shared" si="48"/>
        <v>75.91321998826669</v>
      </c>
      <c r="R73" s="30">
        <f t="shared" si="48"/>
        <v>75.458557262966195</v>
      </c>
      <c r="S73" s="30">
        <f t="shared" si="48"/>
        <v>74.994944032685112</v>
      </c>
      <c r="T73" s="30">
        <f t="shared" si="48"/>
        <v>74.533122453422052</v>
      </c>
      <c r="U73" s="30">
        <f t="shared" si="48"/>
        <v>74.06794404791377</v>
      </c>
      <c r="V73" s="30">
        <f t="shared" si="48"/>
        <v>73.588177226515228</v>
      </c>
      <c r="W73" s="30">
        <f t="shared" si="48"/>
        <v>73.332644400058967</v>
      </c>
      <c r="X73" s="30">
        <f t="shared" si="48"/>
        <v>73.04836622082513</v>
      </c>
    </row>
    <row r="74" spans="1:24" ht="15.75">
      <c r="A74" s="36"/>
      <c r="B74" s="10" t="s">
        <v>12</v>
      </c>
      <c r="C74" s="31">
        <f>AVERAGE(D74:X74)</f>
        <v>0</v>
      </c>
      <c r="D74" s="30">
        <f>(D19/D$10)*100</f>
        <v>0</v>
      </c>
      <c r="E74" s="30">
        <f t="shared" ref="E74:X74" si="49">(E19/E$10)*100</f>
        <v>0</v>
      </c>
      <c r="F74" s="30">
        <f t="shared" si="49"/>
        <v>0</v>
      </c>
      <c r="G74" s="30">
        <f t="shared" si="49"/>
        <v>0</v>
      </c>
      <c r="H74" s="30">
        <f t="shared" si="49"/>
        <v>0</v>
      </c>
      <c r="I74" s="30">
        <f t="shared" si="49"/>
        <v>0</v>
      </c>
      <c r="J74" s="30">
        <f t="shared" si="49"/>
        <v>0</v>
      </c>
      <c r="K74" s="30">
        <f t="shared" si="49"/>
        <v>0</v>
      </c>
      <c r="L74" s="30">
        <f t="shared" si="49"/>
        <v>0</v>
      </c>
      <c r="M74" s="30">
        <f t="shared" si="49"/>
        <v>0</v>
      </c>
      <c r="N74" s="30">
        <f t="shared" si="49"/>
        <v>0</v>
      </c>
      <c r="O74" s="30">
        <f t="shared" si="49"/>
        <v>0</v>
      </c>
      <c r="P74" s="30">
        <f t="shared" si="49"/>
        <v>0</v>
      </c>
      <c r="Q74" s="30">
        <f t="shared" si="49"/>
        <v>0</v>
      </c>
      <c r="R74" s="30">
        <f t="shared" si="49"/>
        <v>0</v>
      </c>
      <c r="S74" s="30">
        <f t="shared" si="49"/>
        <v>0</v>
      </c>
      <c r="T74" s="30">
        <f t="shared" si="49"/>
        <v>0</v>
      </c>
      <c r="U74" s="30">
        <f t="shared" si="49"/>
        <v>0</v>
      </c>
      <c r="V74" s="30">
        <f t="shared" si="49"/>
        <v>0</v>
      </c>
      <c r="W74" s="30">
        <f t="shared" si="49"/>
        <v>0</v>
      </c>
      <c r="X74" s="30">
        <f t="shared" si="49"/>
        <v>0</v>
      </c>
    </row>
    <row r="75" spans="1:24" ht="15.75">
      <c r="A75" s="36"/>
      <c r="B75" s="10" t="s">
        <v>16</v>
      </c>
      <c r="C75" s="31">
        <f>AVERAGE(D75:X75)</f>
        <v>0</v>
      </c>
      <c r="D75" s="35">
        <f>(D23/D$10)*100</f>
        <v>0</v>
      </c>
      <c r="E75" s="35">
        <f t="shared" ref="E75:X75" si="50">(E23/E$10)*100</f>
        <v>0</v>
      </c>
      <c r="F75" s="35">
        <f t="shared" si="50"/>
        <v>0</v>
      </c>
      <c r="G75" s="35">
        <f t="shared" si="50"/>
        <v>0</v>
      </c>
      <c r="H75" s="35">
        <f t="shared" si="50"/>
        <v>0</v>
      </c>
      <c r="I75" s="35">
        <f t="shared" si="50"/>
        <v>0</v>
      </c>
      <c r="J75" s="35">
        <f t="shared" si="50"/>
        <v>0</v>
      </c>
      <c r="K75" s="35">
        <f t="shared" si="50"/>
        <v>0</v>
      </c>
      <c r="L75" s="35">
        <f t="shared" si="50"/>
        <v>0</v>
      </c>
      <c r="M75" s="35">
        <f t="shared" si="50"/>
        <v>0</v>
      </c>
      <c r="N75" s="35">
        <f t="shared" si="50"/>
        <v>0</v>
      </c>
      <c r="O75" s="35">
        <f t="shared" si="50"/>
        <v>0</v>
      </c>
      <c r="P75" s="35">
        <f t="shared" si="50"/>
        <v>0</v>
      </c>
      <c r="Q75" s="35">
        <f t="shared" si="50"/>
        <v>0</v>
      </c>
      <c r="R75" s="35">
        <f t="shared" si="50"/>
        <v>0</v>
      </c>
      <c r="S75" s="35">
        <f t="shared" si="50"/>
        <v>0</v>
      </c>
      <c r="T75" s="35">
        <f t="shared" si="50"/>
        <v>0</v>
      </c>
      <c r="U75" s="35">
        <f t="shared" si="50"/>
        <v>0</v>
      </c>
      <c r="V75" s="35">
        <f t="shared" si="50"/>
        <v>0</v>
      </c>
      <c r="W75" s="35">
        <f t="shared" si="50"/>
        <v>0</v>
      </c>
      <c r="X75" s="35">
        <f t="shared" si="50"/>
        <v>0</v>
      </c>
    </row>
    <row r="76" spans="1:24">
      <c r="C76" s="31"/>
    </row>
    <row r="147" spans="4:24">
      <c r="D147">
        <v>1703167253.759213</v>
      </c>
      <c r="E147">
        <v>1802634678.9766469</v>
      </c>
      <c r="F147">
        <v>1687338515.1334529</v>
      </c>
      <c r="G147">
        <v>1728278949.093128</v>
      </c>
      <c r="H147">
        <v>1808008581.777895</v>
      </c>
      <c r="I147">
        <v>1860486679.9352119</v>
      </c>
      <c r="J147">
        <v>1833971430.339936</v>
      </c>
      <c r="K147">
        <v>1822923409.6752369</v>
      </c>
      <c r="L147">
        <v>1556113710.622771</v>
      </c>
      <c r="M147">
        <v>1364430552.0902541</v>
      </c>
      <c r="N147">
        <v>1351725328.32585</v>
      </c>
      <c r="O147">
        <v>1267760371.274143</v>
      </c>
      <c r="P147">
        <v>1182690612.1559651</v>
      </c>
      <c r="Q147">
        <v>1269417574.373847</v>
      </c>
      <c r="R147">
        <v>1333496094.2290981</v>
      </c>
      <c r="S147">
        <v>1442871498.809612</v>
      </c>
      <c r="T147">
        <v>1478777565.969882</v>
      </c>
      <c r="U147">
        <v>1691291767.465688</v>
      </c>
      <c r="V147">
        <v>1958455003.179425</v>
      </c>
      <c r="W147">
        <v>1740692439.4668541</v>
      </c>
      <c r="X147">
        <v>2161706927.2765231</v>
      </c>
    </row>
    <row r="164" spans="4:24">
      <c r="D164">
        <v>16.844157889715163</v>
      </c>
      <c r="E164">
        <v>16.733127809502903</v>
      </c>
      <c r="F164">
        <v>16.580501480349163</v>
      </c>
      <c r="G164">
        <v>16.468023097101014</v>
      </c>
      <c r="H164">
        <v>16.43996401359318</v>
      </c>
      <c r="I164">
        <v>16.499187467504473</v>
      </c>
      <c r="J164">
        <v>16.376617331615748</v>
      </c>
      <c r="K164">
        <v>16.247920735025762</v>
      </c>
      <c r="L164">
        <v>16.177332794073326</v>
      </c>
      <c r="M164">
        <v>16.040194576334379</v>
      </c>
      <c r="N164">
        <v>16.10529240579411</v>
      </c>
      <c r="O164">
        <v>16.092630373570319</v>
      </c>
      <c r="P164">
        <v>16.184894687224606</v>
      </c>
      <c r="Q164">
        <v>16.259426870040112</v>
      </c>
      <c r="R164">
        <v>16.258761154313685</v>
      </c>
      <c r="S164">
        <v>16.530787897850022</v>
      </c>
      <c r="T164">
        <v>16.734793831940237</v>
      </c>
      <c r="U164">
        <v>16.928355379414334</v>
      </c>
      <c r="V164">
        <v>17.05475854690442</v>
      </c>
      <c r="W164">
        <v>17.209082467406947</v>
      </c>
      <c r="X164">
        <v>17.328619598725297</v>
      </c>
    </row>
    <row r="166" spans="4:24">
      <c r="D166">
        <v>112550.10727820332</v>
      </c>
      <c r="E166">
        <v>112215.13703894158</v>
      </c>
      <c r="F166">
        <v>111749.48350308472</v>
      </c>
      <c r="G166">
        <v>111402.43170884353</v>
      </c>
      <c r="H166">
        <v>111315.33712832928</v>
      </c>
      <c r="I166">
        <v>111498.92184381305</v>
      </c>
      <c r="J166">
        <v>111117.94534658678</v>
      </c>
      <c r="K166">
        <v>110713.63156992324</v>
      </c>
      <c r="L166">
        <v>110489.98678528714</v>
      </c>
      <c r="M166">
        <v>110051.6351021747</v>
      </c>
      <c r="N166">
        <v>110260.35241150206</v>
      </c>
      <c r="O166">
        <v>110219.8456982127</v>
      </c>
      <c r="P166">
        <v>110514.00946538913</v>
      </c>
      <c r="Q166">
        <v>110749.95959930889</v>
      </c>
      <c r="R166">
        <v>110747.85872008371</v>
      </c>
      <c r="S166">
        <v>111596.50145306997</v>
      </c>
      <c r="T166">
        <v>112220.18671354346</v>
      </c>
      <c r="U166">
        <v>112802.02609773361</v>
      </c>
      <c r="V166">
        <v>113176.85530396779</v>
      </c>
      <c r="W166">
        <v>113629.0528635985</v>
      </c>
      <c r="X166">
        <v>113975.26457571751</v>
      </c>
    </row>
  </sheetData>
  <pageMargins left="0.7" right="0.7" top="0.75" bottom="0.75" header="0.3" footer="0.3"/>
  <pageSetup paperSize="9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63:P64"/>
  <sheetViews>
    <sheetView zoomScale="60" zoomScaleNormal="60" workbookViewId="0">
      <selection activeCell="AI26" sqref="AI26"/>
    </sheetView>
  </sheetViews>
  <sheetFormatPr defaultRowHeight="15"/>
  <sheetData>
    <row r="63" spans="3:16">
      <c r="C63" s="29"/>
    </row>
    <row r="64" spans="3:16">
      <c r="P64" s="2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Wealth_PRY</vt:lpstr>
      <vt:lpstr>Graphs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Workineh</dc:creator>
  <cp:lastModifiedBy>Pablo Munoz</cp:lastModifiedBy>
  <dcterms:created xsi:type="dcterms:W3CDTF">2010-11-25T14:03:48Z</dcterms:created>
  <dcterms:modified xsi:type="dcterms:W3CDTF">2014-12-03T13:25:07Z</dcterms:modified>
</cp:coreProperties>
</file>