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485" yWindow="-240" windowWidth="13395" windowHeight="11850" tabRatio="778"/>
  </bookViews>
  <sheets>
    <sheet name="Wealth_SEN" sheetId="36" r:id="rId1"/>
    <sheet name="Graphs" sheetId="34" r:id="rId2"/>
  </sheets>
  <calcPr calcId="125725"/>
</workbook>
</file>

<file path=xl/calcChain.xml><?xml version="1.0" encoding="utf-8"?>
<calcChain xmlns="http://schemas.openxmlformats.org/spreadsheetml/2006/main">
  <c r="D19" i="36"/>
  <c r="D23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D41"/>
  <c r="E13"/>
  <c r="F13"/>
  <c r="F45" s="1"/>
  <c r="G13"/>
  <c r="G45" s="1"/>
  <c r="H13"/>
  <c r="I13"/>
  <c r="I45" s="1"/>
  <c r="J13"/>
  <c r="K13"/>
  <c r="K45" s="1"/>
  <c r="L13"/>
  <c r="L45" s="1"/>
  <c r="M13"/>
  <c r="N13"/>
  <c r="N45" s="1"/>
  <c r="O13"/>
  <c r="O45" s="1"/>
  <c r="P13"/>
  <c r="Q13"/>
  <c r="Q45" s="1"/>
  <c r="R13"/>
  <c r="R45" s="1"/>
  <c r="S13"/>
  <c r="S45" s="1"/>
  <c r="T13"/>
  <c r="T45" s="1"/>
  <c r="U13"/>
  <c r="V13"/>
  <c r="V45" s="1"/>
  <c r="W13"/>
  <c r="W45" s="1"/>
  <c r="X13"/>
  <c r="X45" s="1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E23"/>
  <c r="E12" s="1"/>
  <c r="F23"/>
  <c r="G23"/>
  <c r="G12" s="1"/>
  <c r="H23"/>
  <c r="H12" s="1"/>
  <c r="I23"/>
  <c r="I12" s="1"/>
  <c r="J23"/>
  <c r="J12" s="1"/>
  <c r="K23"/>
  <c r="K12" s="1"/>
  <c r="L23"/>
  <c r="L12" s="1"/>
  <c r="M23"/>
  <c r="M12" s="1"/>
  <c r="N23"/>
  <c r="O23"/>
  <c r="O12" s="1"/>
  <c r="P23"/>
  <c r="P12" s="1"/>
  <c r="Q23"/>
  <c r="Q12" s="1"/>
  <c r="R23"/>
  <c r="R12" s="1"/>
  <c r="S23"/>
  <c r="S12" s="1"/>
  <c r="T23"/>
  <c r="T12" s="1"/>
  <c r="U23"/>
  <c r="U12" s="1"/>
  <c r="V23"/>
  <c r="W23"/>
  <c r="W12" s="1"/>
  <c r="X23"/>
  <c r="X12" s="1"/>
  <c r="D16"/>
  <c r="D13"/>
  <c r="D45" s="1"/>
  <c r="X50"/>
  <c r="W50"/>
  <c r="V50"/>
  <c r="U50"/>
  <c r="T50"/>
  <c r="S50"/>
  <c r="R50"/>
  <c r="Q50"/>
  <c r="P50"/>
  <c r="O50"/>
  <c r="N50"/>
  <c r="M50"/>
  <c r="L50"/>
  <c r="K50"/>
  <c r="J50"/>
  <c r="I50"/>
  <c r="H50"/>
  <c r="G50"/>
  <c r="F50"/>
  <c r="E50"/>
  <c r="D5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D54" s="1"/>
  <c r="E55" l="1"/>
  <c r="I55"/>
  <c r="M55"/>
  <c r="Q55"/>
  <c r="D12"/>
  <c r="D11"/>
  <c r="D10"/>
  <c r="D72" s="1"/>
  <c r="U55"/>
  <c r="M48"/>
  <c r="P54"/>
  <c r="X54"/>
  <c r="U10"/>
  <c r="U7" s="1"/>
  <c r="Q10"/>
  <c r="Q7" s="1"/>
  <c r="M10"/>
  <c r="M7" s="1"/>
  <c r="E10"/>
  <c r="E7" s="1"/>
  <c r="N10"/>
  <c r="N7" s="1"/>
  <c r="J11"/>
  <c r="E45"/>
  <c r="M45"/>
  <c r="U45"/>
  <c r="I48"/>
  <c r="W10"/>
  <c r="W7" s="1"/>
  <c r="S11"/>
  <c r="G11"/>
  <c r="H54"/>
  <c r="I10"/>
  <c r="I7" s="1"/>
  <c r="U48"/>
  <c r="E48"/>
  <c r="Q48"/>
  <c r="E54"/>
  <c r="I54"/>
  <c r="M54"/>
  <c r="Q54"/>
  <c r="U54"/>
  <c r="W55"/>
  <c r="X10"/>
  <c r="X7" s="1"/>
  <c r="T10"/>
  <c r="T7" s="1"/>
  <c r="P10"/>
  <c r="P7" s="1"/>
  <c r="L10"/>
  <c r="L7" s="1"/>
  <c r="H10"/>
  <c r="H7" s="1"/>
  <c r="V12"/>
  <c r="N12"/>
  <c r="F12"/>
  <c r="R11"/>
  <c r="N11"/>
  <c r="F11"/>
  <c r="V10"/>
  <c r="V7" s="1"/>
  <c r="R10"/>
  <c r="R7" s="1"/>
  <c r="J10"/>
  <c r="J7" s="1"/>
  <c r="F10"/>
  <c r="F7" s="1"/>
  <c r="W11"/>
  <c r="O11"/>
  <c r="K11"/>
  <c r="S10"/>
  <c r="S7" s="1"/>
  <c r="O10"/>
  <c r="O7" s="1"/>
  <c r="K10"/>
  <c r="K7" s="1"/>
  <c r="G10"/>
  <c r="G7" s="1"/>
  <c r="J45"/>
  <c r="T54"/>
  <c r="X55"/>
  <c r="U11"/>
  <c r="Q11"/>
  <c r="M11"/>
  <c r="I11"/>
  <c r="E11"/>
  <c r="L55"/>
  <c r="V11"/>
  <c r="L54"/>
  <c r="H55"/>
  <c r="X11"/>
  <c r="T11"/>
  <c r="P11"/>
  <c r="L11"/>
  <c r="H11"/>
  <c r="H45"/>
  <c r="P55"/>
  <c r="P45"/>
  <c r="D55"/>
  <c r="T55"/>
  <c r="H48"/>
  <c r="L48"/>
  <c r="T48"/>
  <c r="G48"/>
  <c r="K48"/>
  <c r="S48"/>
  <c r="G55"/>
  <c r="O55"/>
  <c r="S55"/>
  <c r="F48"/>
  <c r="J48"/>
  <c r="N48"/>
  <c r="R48"/>
  <c r="V48"/>
  <c r="G54"/>
  <c r="K54"/>
  <c r="O54"/>
  <c r="S54"/>
  <c r="W54"/>
  <c r="F55"/>
  <c r="J55"/>
  <c r="N55"/>
  <c r="R55"/>
  <c r="V55"/>
  <c r="D48"/>
  <c r="P48"/>
  <c r="X48"/>
  <c r="O48"/>
  <c r="W48"/>
  <c r="K55"/>
  <c r="F54"/>
  <c r="J54"/>
  <c r="N54"/>
  <c r="R54"/>
  <c r="V54"/>
  <c r="D74" l="1"/>
  <c r="D75"/>
  <c r="D73"/>
  <c r="D46"/>
  <c r="D60" s="1"/>
  <c r="R46"/>
  <c r="J46"/>
  <c r="T47"/>
  <c r="T44"/>
  <c r="L47"/>
  <c r="L44"/>
  <c r="D47"/>
  <c r="D61" s="1"/>
  <c r="D44"/>
  <c r="S46"/>
  <c r="K46"/>
  <c r="U44"/>
  <c r="U47"/>
  <c r="M44"/>
  <c r="M47"/>
  <c r="E44"/>
  <c r="E47"/>
  <c r="T46"/>
  <c r="E46"/>
  <c r="U46"/>
  <c r="Q46"/>
  <c r="M46"/>
  <c r="I46"/>
  <c r="W47"/>
  <c r="W44"/>
  <c r="S47"/>
  <c r="S44"/>
  <c r="O47"/>
  <c r="O44"/>
  <c r="K47"/>
  <c r="K44"/>
  <c r="G47"/>
  <c r="G44"/>
  <c r="X47"/>
  <c r="X44"/>
  <c r="V46"/>
  <c r="N46"/>
  <c r="F46"/>
  <c r="P47"/>
  <c r="P44"/>
  <c r="H47"/>
  <c r="H44"/>
  <c r="W46"/>
  <c r="O46"/>
  <c r="G46"/>
  <c r="Q47"/>
  <c r="Q44"/>
  <c r="I47"/>
  <c r="I44"/>
  <c r="X46"/>
  <c r="P46"/>
  <c r="L46"/>
  <c r="H46"/>
  <c r="V44"/>
  <c r="V47"/>
  <c r="R47"/>
  <c r="R44"/>
  <c r="N44"/>
  <c r="N47"/>
  <c r="J47"/>
  <c r="J44"/>
  <c r="F44"/>
  <c r="F47"/>
  <c r="D64"/>
  <c r="E64"/>
  <c r="N64"/>
  <c r="V64"/>
  <c r="T64"/>
  <c r="M64"/>
  <c r="R64"/>
  <c r="O64"/>
  <c r="F64"/>
  <c r="X64"/>
  <c r="Q64"/>
  <c r="K64"/>
  <c r="G64"/>
  <c r="H64"/>
  <c r="U64"/>
  <c r="P64"/>
  <c r="S64"/>
  <c r="L64"/>
  <c r="W64"/>
  <c r="I64"/>
  <c r="J64"/>
  <c r="D62"/>
  <c r="P42" l="1"/>
  <c r="P75"/>
  <c r="G75"/>
  <c r="G42"/>
  <c r="N42"/>
  <c r="N75"/>
  <c r="I42"/>
  <c r="I75"/>
  <c r="E42"/>
  <c r="E75"/>
  <c r="S75"/>
  <c r="S42"/>
  <c r="D42"/>
  <c r="D56" s="1"/>
  <c r="H42"/>
  <c r="H75"/>
  <c r="W75"/>
  <c r="W42"/>
  <c r="Q42"/>
  <c r="Q75"/>
  <c r="J75"/>
  <c r="J42"/>
  <c r="K75"/>
  <c r="K42"/>
  <c r="L42"/>
  <c r="L75"/>
  <c r="X42"/>
  <c r="X75"/>
  <c r="O75"/>
  <c r="O42"/>
  <c r="F75"/>
  <c r="F42"/>
  <c r="V75"/>
  <c r="V42"/>
  <c r="M42"/>
  <c r="M75"/>
  <c r="U42"/>
  <c r="U75"/>
  <c r="T42"/>
  <c r="T75"/>
  <c r="R75"/>
  <c r="R42"/>
  <c r="M60"/>
  <c r="P60"/>
  <c r="J61"/>
  <c r="Q61"/>
  <c r="X61"/>
  <c r="H61"/>
  <c r="P61"/>
  <c r="U60"/>
  <c r="X60"/>
  <c r="G61"/>
  <c r="O61"/>
  <c r="E61"/>
  <c r="S62"/>
  <c r="R61"/>
  <c r="W61"/>
  <c r="U61"/>
  <c r="H60"/>
  <c r="H58"/>
  <c r="T58"/>
  <c r="G58"/>
  <c r="E58"/>
  <c r="M58"/>
  <c r="N58"/>
  <c r="R58"/>
  <c r="J62"/>
  <c r="H62"/>
  <c r="S60"/>
  <c r="X62"/>
  <c r="K62"/>
  <c r="F60"/>
  <c r="N60"/>
  <c r="E62"/>
  <c r="M62"/>
  <c r="U62"/>
  <c r="T62"/>
  <c r="O60"/>
  <c r="K61"/>
  <c r="S61"/>
  <c r="I60"/>
  <c r="Q60"/>
  <c r="G62"/>
  <c r="F61"/>
  <c r="N61"/>
  <c r="V61"/>
  <c r="L60"/>
  <c r="T60"/>
  <c r="P58"/>
  <c r="Q58"/>
  <c r="F58"/>
  <c r="K58"/>
  <c r="X58"/>
  <c r="D58"/>
  <c r="W58"/>
  <c r="I58"/>
  <c r="L58"/>
  <c r="V58"/>
  <c r="U58"/>
  <c r="S58"/>
  <c r="J58"/>
  <c r="O58"/>
  <c r="R62"/>
  <c r="F62"/>
  <c r="N62"/>
  <c r="V62"/>
  <c r="E60"/>
  <c r="P62"/>
  <c r="M61"/>
  <c r="K60"/>
  <c r="O62"/>
  <c r="W62"/>
  <c r="L61"/>
  <c r="T61"/>
  <c r="J60"/>
  <c r="R60"/>
  <c r="I62"/>
  <c r="Q62"/>
  <c r="L62"/>
  <c r="I61"/>
  <c r="G60"/>
  <c r="W60"/>
  <c r="V60"/>
  <c r="L56" l="1"/>
  <c r="I56"/>
  <c r="F56"/>
  <c r="K56"/>
  <c r="E56"/>
  <c r="N56"/>
  <c r="P56"/>
  <c r="U56"/>
  <c r="R56"/>
  <c r="V56"/>
  <c r="O56"/>
  <c r="J56"/>
  <c r="W56"/>
  <c r="T56"/>
  <c r="M56"/>
  <c r="X56"/>
  <c r="Q56"/>
  <c r="H56"/>
  <c r="S56"/>
  <c r="G56"/>
  <c r="U74" l="1"/>
  <c r="U73"/>
  <c r="Q74"/>
  <c r="Q73"/>
  <c r="M74"/>
  <c r="M73"/>
  <c r="I74"/>
  <c r="I73"/>
  <c r="E73"/>
  <c r="E74"/>
  <c r="R72"/>
  <c r="N72"/>
  <c r="J72"/>
  <c r="U39"/>
  <c r="Q39"/>
  <c r="M68"/>
  <c r="M39"/>
  <c r="I39"/>
  <c r="E39"/>
  <c r="S72"/>
  <c r="O72"/>
  <c r="K72"/>
  <c r="U72"/>
  <c r="Q72"/>
  <c r="M72"/>
  <c r="I72"/>
  <c r="E72"/>
  <c r="G74"/>
  <c r="G73"/>
  <c r="K74"/>
  <c r="K73"/>
  <c r="O74"/>
  <c r="O73"/>
  <c r="S74"/>
  <c r="S73"/>
  <c r="W69"/>
  <c r="W74"/>
  <c r="W73"/>
  <c r="V74"/>
  <c r="V73"/>
  <c r="R74"/>
  <c r="R69"/>
  <c r="R73"/>
  <c r="N74"/>
  <c r="N73"/>
  <c r="J74"/>
  <c r="J73"/>
  <c r="F74"/>
  <c r="F73"/>
  <c r="V67"/>
  <c r="V39"/>
  <c r="R68"/>
  <c r="R39"/>
  <c r="N39"/>
  <c r="J67"/>
  <c r="J68"/>
  <c r="J39"/>
  <c r="F68"/>
  <c r="F39"/>
  <c r="T72"/>
  <c r="L72"/>
  <c r="H72"/>
  <c r="P72"/>
  <c r="W67"/>
  <c r="W39"/>
  <c r="S68"/>
  <c r="S39"/>
  <c r="O39"/>
  <c r="K68"/>
  <c r="K39"/>
  <c r="G39"/>
  <c r="X73"/>
  <c r="X74"/>
  <c r="T73"/>
  <c r="T74"/>
  <c r="P73"/>
  <c r="P74"/>
  <c r="L74"/>
  <c r="L73"/>
  <c r="H74"/>
  <c r="H73"/>
  <c r="X68"/>
  <c r="X67"/>
  <c r="X39"/>
  <c r="X72"/>
  <c r="T39"/>
  <c r="P39"/>
  <c r="L39"/>
  <c r="H39"/>
  <c r="G59"/>
  <c r="D59"/>
  <c r="W59"/>
  <c r="S59"/>
  <c r="U59"/>
  <c r="M59"/>
  <c r="R59"/>
  <c r="F72"/>
  <c r="K59"/>
  <c r="F43"/>
  <c r="M43"/>
  <c r="G72"/>
  <c r="S43"/>
  <c r="J59"/>
  <c r="P59"/>
  <c r="O59"/>
  <c r="V59"/>
  <c r="C75"/>
  <c r="J43"/>
  <c r="K43"/>
  <c r="W72"/>
  <c r="T59"/>
  <c r="P43"/>
  <c r="V72"/>
  <c r="V43"/>
  <c r="T43"/>
  <c r="I43"/>
  <c r="O43"/>
  <c r="G43"/>
  <c r="L59"/>
  <c r="H59"/>
  <c r="X59"/>
  <c r="N59"/>
  <c r="Q59"/>
  <c r="I59"/>
  <c r="F59"/>
  <c r="U43"/>
  <c r="N43"/>
  <c r="Q43"/>
  <c r="D43"/>
  <c r="E59"/>
  <c r="E43"/>
  <c r="W43"/>
  <c r="H43"/>
  <c r="X43"/>
  <c r="L43"/>
  <c r="R43"/>
  <c r="D7"/>
  <c r="D39" l="1"/>
  <c r="D53" s="1"/>
  <c r="D67"/>
  <c r="C72"/>
  <c r="C73"/>
  <c r="C74"/>
  <c r="X57"/>
  <c r="Q57"/>
  <c r="O57"/>
  <c r="P57"/>
  <c r="L57"/>
  <c r="U57"/>
  <c r="J57"/>
  <c r="H57"/>
  <c r="M57"/>
  <c r="G69"/>
  <c r="G57"/>
  <c r="D69"/>
  <c r="L69"/>
  <c r="D68"/>
  <c r="P69"/>
  <c r="E57"/>
  <c r="T57"/>
  <c r="K57"/>
  <c r="P68"/>
  <c r="T67"/>
  <c r="T68"/>
  <c r="X69"/>
  <c r="G67"/>
  <c r="Q67"/>
  <c r="N57"/>
  <c r="F57"/>
  <c r="L68"/>
  <c r="G68"/>
  <c r="S67"/>
  <c r="J69"/>
  <c r="M69"/>
  <c r="O53"/>
  <c r="V57"/>
  <c r="O69"/>
  <c r="W57"/>
  <c r="S57"/>
  <c r="O67"/>
  <c r="R67"/>
  <c r="I67"/>
  <c r="U69"/>
  <c r="D57"/>
  <c r="H67"/>
  <c r="L67"/>
  <c r="P67"/>
  <c r="K67"/>
  <c r="O68"/>
  <c r="F67"/>
  <c r="N68"/>
  <c r="N67"/>
  <c r="V68"/>
  <c r="F69"/>
  <c r="N69"/>
  <c r="V69"/>
  <c r="S69"/>
  <c r="K69"/>
  <c r="U67"/>
  <c r="I57"/>
  <c r="H69"/>
  <c r="E68"/>
  <c r="U68"/>
  <c r="E69"/>
  <c r="R57"/>
  <c r="H68"/>
  <c r="T69"/>
  <c r="W68"/>
  <c r="E67"/>
  <c r="I68"/>
  <c r="M67"/>
  <c r="Q68"/>
  <c r="I69"/>
  <c r="Q69"/>
  <c r="S53" l="1"/>
  <c r="R53"/>
  <c r="M53"/>
  <c r="K53"/>
  <c r="N53"/>
  <c r="Q53"/>
  <c r="T53"/>
  <c r="I53"/>
  <c r="W53"/>
  <c r="F53"/>
  <c r="P53"/>
  <c r="E53"/>
  <c r="X53"/>
  <c r="U53"/>
  <c r="V53"/>
  <c r="G53"/>
  <c r="H53"/>
  <c r="J53"/>
  <c r="L53"/>
  <c r="C67"/>
  <c r="C69"/>
  <c r="C68"/>
</calcChain>
</file>

<file path=xl/sharedStrings.xml><?xml version="1.0" encoding="utf-8"?>
<sst xmlns="http://schemas.openxmlformats.org/spreadsheetml/2006/main" count="95" uniqueCount="65">
  <si>
    <t xml:space="preserve">Country </t>
  </si>
  <si>
    <t>UN country code</t>
  </si>
  <si>
    <t>Environmental Asset  Code</t>
  </si>
  <si>
    <t>Description of Environmental Assets</t>
  </si>
  <si>
    <t>Unit</t>
  </si>
  <si>
    <t xml:space="preserve">Produced Capital </t>
  </si>
  <si>
    <t xml:space="preserve">Pastureland </t>
  </si>
  <si>
    <t xml:space="preserve">Timber </t>
  </si>
  <si>
    <t>GDP</t>
  </si>
  <si>
    <t>Population</t>
  </si>
  <si>
    <t>Natural Capital</t>
  </si>
  <si>
    <t>Total Forest</t>
  </si>
  <si>
    <t>Fossil Fuels</t>
  </si>
  <si>
    <t>Oil</t>
  </si>
  <si>
    <t>Natural Gas</t>
  </si>
  <si>
    <t>Coal</t>
  </si>
  <si>
    <t>Minerals</t>
  </si>
  <si>
    <t>Bauxite</t>
  </si>
  <si>
    <t>Copper</t>
  </si>
  <si>
    <t>Gold</t>
  </si>
  <si>
    <t>Iron</t>
  </si>
  <si>
    <t>Lead</t>
  </si>
  <si>
    <t>Nickel</t>
  </si>
  <si>
    <t>Phosphate</t>
  </si>
  <si>
    <t>Silver</t>
  </si>
  <si>
    <t>Tin</t>
  </si>
  <si>
    <t>Zinc</t>
  </si>
  <si>
    <t xml:space="preserve">Cropland </t>
  </si>
  <si>
    <t>Inclusive Wealth Index</t>
  </si>
  <si>
    <t>0</t>
  </si>
  <si>
    <t>Constant US$ of 2005</t>
  </si>
  <si>
    <t>Agricultural Land</t>
  </si>
  <si>
    <t>Renewable Resources</t>
  </si>
  <si>
    <t>Non-renewable Resources</t>
  </si>
  <si>
    <t>Indicator: change in wealth with respect to the 1990 levels (Per capita)</t>
  </si>
  <si>
    <t xml:space="preserve">Indicator: Wealth per capita </t>
  </si>
  <si>
    <t>Indicator: Percentage composition of the wealth of the country (%) - Including average</t>
  </si>
  <si>
    <t>Average (if aplicable)</t>
  </si>
  <si>
    <t>Human Capital</t>
  </si>
  <si>
    <t>Content</t>
  </si>
  <si>
    <t>Inclusive Wealth and Related Indicators</t>
  </si>
  <si>
    <t>Natural capital composition of wealth</t>
  </si>
  <si>
    <t>3.1.1</t>
  </si>
  <si>
    <t>3.1.1.1</t>
  </si>
  <si>
    <t>3.1.2</t>
  </si>
  <si>
    <t>3.1.2.1</t>
  </si>
  <si>
    <t>3.1.2.2</t>
  </si>
  <si>
    <t>3.1.1.2</t>
  </si>
  <si>
    <t>3.2.1</t>
  </si>
  <si>
    <t>3.2.2.1</t>
  </si>
  <si>
    <t>3.2.2</t>
  </si>
  <si>
    <t>3.2.2.2</t>
  </si>
  <si>
    <t>3.2.2.3</t>
  </si>
  <si>
    <t>3.2.2.5</t>
  </si>
  <si>
    <t>3.2.2.6</t>
  </si>
  <si>
    <t>3.2.2.7</t>
  </si>
  <si>
    <t>3.2.2.8</t>
  </si>
  <si>
    <t>3.2.2.9</t>
  </si>
  <si>
    <t>3.2.2.10</t>
  </si>
  <si>
    <t>3.2.1.1</t>
  </si>
  <si>
    <t>3.2.1.2</t>
  </si>
  <si>
    <t>3.2.1.3</t>
  </si>
  <si>
    <t>Non-Timber Forest Resource Wealth</t>
  </si>
  <si>
    <t>Senegal</t>
  </si>
  <si>
    <t>SEN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</si>
</sst>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_-* #,##0.00\ _€_-;\-* #,##0.00\ _€_-;_-* &quot;-&quot;??\ _€_-;_-@_-"/>
    <numFmt numFmtId="165" formatCode="_(* #,##0_);_(* \(#,##0\);_(* &quot;-&quot;??_);_(@_)"/>
    <numFmt numFmtId="166" formatCode="_(* #,##0.000_);_(* \(#,##0.000\);_(* &quot;-&quot;??_);_(@_)"/>
    <numFmt numFmtId="167" formatCode="_(* #,##0.0000_);_(* \(#,##0.0000\);_(* &quot;-&quot;??_);_(@_)"/>
  </numFmts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0"/>
      <name val="Arial"/>
      <family val="2"/>
    </font>
    <font>
      <b/>
      <sz val="12"/>
      <color theme="5" tint="-0.249977111117893"/>
      <name val="Arial"/>
      <family val="2"/>
    </font>
    <font>
      <sz val="11"/>
      <color theme="4" tint="-0.499984740745262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name val="Times New Roman"/>
      <family val="1"/>
    </font>
    <font>
      <b/>
      <sz val="12"/>
      <color rgb="FF330EBC"/>
      <name val="Arial"/>
      <family val="2"/>
    </font>
    <font>
      <b/>
      <sz val="12"/>
      <color theme="3" tint="-0.499984740745262"/>
      <name val="Arial"/>
      <family val="2"/>
    </font>
    <font>
      <sz val="11"/>
      <color theme="1"/>
      <name val="Calibri"/>
      <family val="2"/>
      <scheme val="minor"/>
    </font>
    <font>
      <b/>
      <sz val="12"/>
      <color theme="4" tint="-0.499984740745262"/>
      <name val="Arial"/>
      <family val="2"/>
    </font>
    <font>
      <sz val="12"/>
      <color theme="3" tint="-0.499984740745262"/>
      <name val="Arial"/>
      <family val="2"/>
    </font>
    <font>
      <b/>
      <sz val="12"/>
      <color rgb="FFC00000"/>
      <name val="Arial"/>
      <family val="2"/>
    </font>
    <font>
      <sz val="11"/>
      <color rgb="FFC00000"/>
      <name val="Calibri"/>
      <family val="2"/>
      <scheme val="minor"/>
    </font>
    <font>
      <b/>
      <sz val="12"/>
      <color rgb="FF00B050"/>
      <name val="Arial"/>
      <family val="2"/>
    </font>
    <font>
      <b/>
      <sz val="13"/>
      <color rgb="FF00B050"/>
      <name val="Arial"/>
      <family val="2"/>
    </font>
    <font>
      <b/>
      <sz val="12"/>
      <color rgb="FF003399"/>
      <name val="Arial"/>
      <family val="2"/>
    </font>
    <font>
      <sz val="11"/>
      <color rgb="FF4D4D4D"/>
      <name val="Verdana"/>
      <family val="2"/>
    </font>
    <font>
      <sz val="11"/>
      <name val="Calibri"/>
      <family val="2"/>
      <scheme val="minor"/>
    </font>
    <font>
      <sz val="11"/>
      <color theme="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0" fontId="6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11" fillId="0" borderId="0" applyFont="0" applyFill="0" applyBorder="0" applyAlignment="0" applyProtection="0"/>
  </cellStyleXfs>
  <cellXfs count="40">
    <xf numFmtId="0" fontId="0" fillId="0" borderId="0" xfId="0"/>
    <xf numFmtId="0" fontId="3" fillId="2" borderId="0" xfId="0" applyFont="1" applyFill="1" applyBorder="1"/>
    <xf numFmtId="0" fontId="5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/>
    <xf numFmtId="0" fontId="0" fillId="0" borderId="0" xfId="0" applyFill="1" applyAlignment="1">
      <alignment horizontal="right"/>
    </xf>
    <xf numFmtId="0" fontId="0" fillId="0" borderId="0" xfId="0" applyFill="1"/>
    <xf numFmtId="0" fontId="4" fillId="0" borderId="0" xfId="0" applyFont="1" applyFill="1" applyBorder="1" applyAlignment="1">
      <alignment horizontal="left"/>
    </xf>
    <xf numFmtId="49" fontId="5" fillId="0" borderId="0" xfId="0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165" fontId="0" fillId="0" borderId="0" xfId="0" applyNumberFormat="1" applyFont="1"/>
    <xf numFmtId="165" fontId="0" fillId="0" borderId="0" xfId="0" applyNumberFormat="1"/>
    <xf numFmtId="165" fontId="1" fillId="0" borderId="0" xfId="0" applyNumberFormat="1" applyFont="1"/>
    <xf numFmtId="165" fontId="11" fillId="0" borderId="0" xfId="8" applyNumberFormat="1" applyFont="1"/>
    <xf numFmtId="49" fontId="10" fillId="0" borderId="0" xfId="0" applyNumberFormat="1" applyFont="1" applyFill="1" applyBorder="1" applyAlignment="1">
      <alignment horizontal="right"/>
    </xf>
    <xf numFmtId="0" fontId="0" fillId="0" borderId="0" xfId="0" applyFont="1"/>
    <xf numFmtId="49" fontId="12" fillId="0" borderId="0" xfId="0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right"/>
    </xf>
    <xf numFmtId="0" fontId="14" fillId="0" borderId="0" xfId="0" applyFont="1" applyFill="1" applyBorder="1" applyAlignment="1">
      <alignment horizontal="left"/>
    </xf>
    <xf numFmtId="165" fontId="15" fillId="0" borderId="0" xfId="0" applyNumberFormat="1" applyFont="1"/>
    <xf numFmtId="0" fontId="15" fillId="0" borderId="0" xfId="0" applyFont="1"/>
    <xf numFmtId="0" fontId="17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right"/>
    </xf>
    <xf numFmtId="0" fontId="18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right"/>
    </xf>
    <xf numFmtId="0" fontId="3" fillId="2" borderId="0" xfId="0" applyFont="1" applyFill="1" applyBorder="1" applyAlignment="1">
      <alignment wrapText="1"/>
    </xf>
    <xf numFmtId="0" fontId="19" fillId="0" borderId="0" xfId="0" applyFont="1"/>
    <xf numFmtId="43" fontId="0" fillId="0" borderId="0" xfId="0" applyNumberFormat="1"/>
    <xf numFmtId="165" fontId="0" fillId="0" borderId="0" xfId="0" applyNumberFormat="1" applyFill="1"/>
    <xf numFmtId="165" fontId="0" fillId="0" borderId="0" xfId="8" applyNumberFormat="1" applyFont="1"/>
    <xf numFmtId="0" fontId="3" fillId="2" borderId="0" xfId="8" applyNumberFormat="1" applyFont="1" applyFill="1" applyBorder="1"/>
    <xf numFmtId="0" fontId="3" fillId="2" borderId="0" xfId="0" applyNumberFormat="1" applyFont="1" applyFill="1" applyBorder="1"/>
    <xf numFmtId="166" fontId="0" fillId="0" borderId="0" xfId="0" applyNumberFormat="1"/>
    <xf numFmtId="0" fontId="20" fillId="0" borderId="0" xfId="0" applyFont="1" applyFill="1" applyAlignment="1">
      <alignment horizontal="right"/>
    </xf>
    <xf numFmtId="0" fontId="0" fillId="0" borderId="0" xfId="0" applyNumberFormat="1" applyFont="1"/>
    <xf numFmtId="165" fontId="21" fillId="0" borderId="0" xfId="0" applyNumberFormat="1" applyFont="1"/>
    <xf numFmtId="167" fontId="0" fillId="0" borderId="0" xfId="8" applyNumberFormat="1" applyFont="1"/>
  </cellXfs>
  <cellStyles count="9">
    <cellStyle name="Comma" xfId="8" builtinId="3"/>
    <cellStyle name="Normal" xfId="0" builtinId="0"/>
    <cellStyle name="Normal 2" xfId="2"/>
    <cellStyle name="Normal 3" xfId="1"/>
    <cellStyle name="Normal 4" xfId="3"/>
    <cellStyle name="Normal 5" xfId="4"/>
    <cellStyle name="Normal 6" xfId="5"/>
    <cellStyle name="Normal 7" xfId="6"/>
    <cellStyle name="Normal 8" xfId="7"/>
  </cellStyles>
  <dxfs count="0"/>
  <tableStyles count="0" defaultTableStyle="TableStyleMedium9" defaultPivotStyle="PivotStyleLight16"/>
  <colors>
    <mruColors>
      <color rgb="FF646464"/>
      <color rgb="FFFD9900"/>
      <color rgb="FF78A22F"/>
      <color rgb="FFCE7674"/>
      <color rgb="FF7D7447"/>
      <color rgb="FFFF9900"/>
      <color rgb="FFFF9964"/>
      <color rgb="FFDD6909"/>
      <color rgb="FF003399"/>
      <color rgb="FF330EB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de-DE"/>
              <a:t>Change in per capita wealth with respect to  1990 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Wealth_SEN!$B$54</c:f>
              <c:strCache>
                <c:ptCount val="1"/>
                <c:pt idx="0">
                  <c:v>Produced Capital </c:v>
                </c:pt>
              </c:strCache>
            </c:strRef>
          </c:tx>
          <c:spPr>
            <a:ln w="47625">
              <a:solidFill>
                <a:srgbClr val="646464"/>
              </a:solidFill>
              <a:prstDash val="dash"/>
            </a:ln>
          </c:spPr>
          <c:marker>
            <c:symbol val="none"/>
          </c:marker>
          <c:cat>
            <c:numRef>
              <c:f>Wealth_SEN!$D$52:$X$52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Wealth_SEN!$D$54:$X$54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-9.5771367647601302E-3</c:v>
                </c:pt>
                <c:pt idx="2">
                  <c:v>0.20170069767069254</c:v>
                </c:pt>
                <c:pt idx="3">
                  <c:v>-0.14642965601104896</c:v>
                </c:pt>
                <c:pt idx="4">
                  <c:v>-0.15774360456272118</c:v>
                </c:pt>
                <c:pt idx="5">
                  <c:v>-1.1572671795301304E-2</c:v>
                </c:pt>
                <c:pt idx="6">
                  <c:v>0.97216945900107099</c:v>
                </c:pt>
                <c:pt idx="7">
                  <c:v>1.7136152468428145</c:v>
                </c:pt>
                <c:pt idx="8">
                  <c:v>3.8563775776072839</c:v>
                </c:pt>
                <c:pt idx="9">
                  <c:v>6.4179734379096409</c:v>
                </c:pt>
                <c:pt idx="10">
                  <c:v>8.6548943371204778</c:v>
                </c:pt>
                <c:pt idx="11">
                  <c:v>10.970135629105737</c:v>
                </c:pt>
                <c:pt idx="12">
                  <c:v>13.086946669419408</c:v>
                </c:pt>
                <c:pt idx="13">
                  <c:v>15.111185005899785</c:v>
                </c:pt>
                <c:pt idx="14">
                  <c:v>17.610653622929327</c:v>
                </c:pt>
                <c:pt idx="15">
                  <c:v>20.276330640391514</c:v>
                </c:pt>
                <c:pt idx="16">
                  <c:v>23.832282390678515</c:v>
                </c:pt>
                <c:pt idx="17">
                  <c:v>27.685925272794965</c:v>
                </c:pt>
                <c:pt idx="18">
                  <c:v>31.886321546616436</c:v>
                </c:pt>
                <c:pt idx="19">
                  <c:v>34.58452264909937</c:v>
                </c:pt>
                <c:pt idx="20" formatCode="_(* #,##0.0000_);_(* \(#,##0.0000\);_(* &quot;-&quot;??_);_(@_)">
                  <c:v>38.151706955843309</c:v>
                </c:pt>
              </c:numCache>
            </c:numRef>
          </c:val>
        </c:ser>
        <c:ser>
          <c:idx val="1"/>
          <c:order val="1"/>
          <c:tx>
            <c:strRef>
              <c:f>Wealth_SEN!$B$55</c:f>
              <c:strCache>
                <c:ptCount val="1"/>
                <c:pt idx="0">
                  <c:v>Human Capital</c:v>
                </c:pt>
              </c:strCache>
            </c:strRef>
          </c:tx>
          <c:spPr>
            <a:ln w="47625">
              <a:solidFill>
                <a:srgbClr val="FF9900"/>
              </a:solidFill>
              <a:prstDash val="dash"/>
            </a:ln>
            <a:effectLst>
              <a:outerShdw blurRad="50800" dist="50800" dir="5400000" algn="ctr" rotWithShape="0">
                <a:schemeClr val="bg1"/>
              </a:outerShdw>
            </a:effectLst>
          </c:spPr>
          <c:marker>
            <c:symbol val="none"/>
          </c:marker>
          <c:cat>
            <c:numRef>
              <c:f>Wealth_SEN!$D$52:$X$52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Wealth_SEN!$D$55:$X$55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-3.5592335582573131</c:v>
                </c:pt>
                <c:pt idx="2">
                  <c:v>-2.6680549383864438</c:v>
                </c:pt>
                <c:pt idx="3">
                  <c:v>-1.6990424149976646</c:v>
                </c:pt>
                <c:pt idx="4">
                  <c:v>-0.67222505967473589</c:v>
                </c:pt>
                <c:pt idx="5">
                  <c:v>0.31172305646016696</c:v>
                </c:pt>
                <c:pt idx="6">
                  <c:v>1.1152384395621162</c:v>
                </c:pt>
                <c:pt idx="7">
                  <c:v>2.0031239856431071</c:v>
                </c:pt>
                <c:pt idx="8">
                  <c:v>2.932114210562009</c:v>
                </c:pt>
                <c:pt idx="9">
                  <c:v>3.8836209299561553</c:v>
                </c:pt>
                <c:pt idx="10">
                  <c:v>4.8489644072342353</c:v>
                </c:pt>
                <c:pt idx="11">
                  <c:v>5.8119096569035245</c:v>
                </c:pt>
                <c:pt idx="12">
                  <c:v>6.8483019305067394</c:v>
                </c:pt>
                <c:pt idx="13">
                  <c:v>7.8464965185089941</c:v>
                </c:pt>
                <c:pt idx="14">
                  <c:v>4.351838387950302</c:v>
                </c:pt>
                <c:pt idx="15">
                  <c:v>5.3596985684075449</c:v>
                </c:pt>
                <c:pt idx="16">
                  <c:v>6.3313823600273267</c:v>
                </c:pt>
                <c:pt idx="17">
                  <c:v>7.3425223068940504</c:v>
                </c:pt>
                <c:pt idx="18">
                  <c:v>8.425774313894463</c:v>
                </c:pt>
                <c:pt idx="19">
                  <c:v>9.5832622022349092</c:v>
                </c:pt>
                <c:pt idx="20">
                  <c:v>10.79007851055438</c:v>
                </c:pt>
              </c:numCache>
            </c:numRef>
          </c:val>
        </c:ser>
        <c:ser>
          <c:idx val="2"/>
          <c:order val="2"/>
          <c:tx>
            <c:strRef>
              <c:f>Wealth_SEN!$B$56</c:f>
              <c:strCache>
                <c:ptCount val="1"/>
                <c:pt idx="0">
                  <c:v>Natural Capital</c:v>
                </c:pt>
              </c:strCache>
            </c:strRef>
          </c:tx>
          <c:spPr>
            <a:ln w="47625">
              <a:solidFill>
                <a:srgbClr val="78A22F"/>
              </a:solidFill>
              <a:prstDash val="dash"/>
            </a:ln>
          </c:spPr>
          <c:marker>
            <c:symbol val="none"/>
          </c:marker>
          <c:cat>
            <c:numRef>
              <c:f>Wealth_SEN!$D$52:$X$52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Wealth_SEN!$D$56:$X$56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-3.6164289771665636</c:v>
                </c:pt>
                <c:pt idx="2">
                  <c:v>-6.9198586268738316</c:v>
                </c:pt>
                <c:pt idx="3">
                  <c:v>-10.112450180341925</c:v>
                </c:pt>
                <c:pt idx="4">
                  <c:v>-13.112845678667806</c:v>
                </c:pt>
                <c:pt idx="5">
                  <c:v>-16.011025242400155</c:v>
                </c:pt>
                <c:pt idx="6">
                  <c:v>-18.675128460932775</c:v>
                </c:pt>
                <c:pt idx="7">
                  <c:v>-21.16545109281298</c:v>
                </c:pt>
                <c:pt idx="8">
                  <c:v>-23.545859738730137</c:v>
                </c:pt>
                <c:pt idx="9">
                  <c:v>-25.843341297252319</c:v>
                </c:pt>
                <c:pt idx="10">
                  <c:v>-28.118969483416446</c:v>
                </c:pt>
                <c:pt idx="11">
                  <c:v>-30.435715848052492</c:v>
                </c:pt>
                <c:pt idx="12">
                  <c:v>-32.749386192911764</c:v>
                </c:pt>
                <c:pt idx="13">
                  <c:v>-35.073082205874606</c:v>
                </c:pt>
                <c:pt idx="14">
                  <c:v>-37.228470032184305</c:v>
                </c:pt>
                <c:pt idx="15">
                  <c:v>-39.292332415749144</c:v>
                </c:pt>
                <c:pt idx="16">
                  <c:v>-41.352680988193747</c:v>
                </c:pt>
                <c:pt idx="17">
                  <c:v>-43.244386296809864</c:v>
                </c:pt>
                <c:pt idx="18">
                  <c:v>-44.730500409043252</c:v>
                </c:pt>
                <c:pt idx="19">
                  <c:v>-46.40576882479477</c:v>
                </c:pt>
                <c:pt idx="20">
                  <c:v>-48.122476969211647</c:v>
                </c:pt>
              </c:numCache>
            </c:numRef>
          </c:val>
        </c:ser>
        <c:ser>
          <c:idx val="4"/>
          <c:order val="3"/>
          <c:tx>
            <c:strRef>
              <c:f>Wealth_SEN!$B$53</c:f>
              <c:strCache>
                <c:ptCount val="1"/>
                <c:pt idx="0">
                  <c:v>Inclusive Wealth Index</c:v>
                </c:pt>
              </c:strCache>
            </c:strRef>
          </c:tx>
          <c:spPr>
            <a:ln w="4445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numRef>
              <c:f>Wealth_SEN!$D$52:$X$52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Wealth_SEN!$D$53:$X$53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-3.1819008637819834</c:v>
                </c:pt>
                <c:pt idx="2">
                  <c:v>-4.6816388295215283</c:v>
                </c:pt>
                <c:pt idx="3">
                  <c:v>-6.1587473129069199</c:v>
                </c:pt>
                <c:pt idx="4">
                  <c:v>-7.4718195391089708</c:v>
                </c:pt>
                <c:pt idx="5">
                  <c:v>-8.7246938461805748</c:v>
                </c:pt>
                <c:pt idx="6">
                  <c:v>-9.8122122057319743</c:v>
                </c:pt>
                <c:pt idx="7">
                  <c:v>-10.803692969111422</c:v>
                </c:pt>
                <c:pt idx="8">
                  <c:v>-11.559457008200201</c:v>
                </c:pt>
                <c:pt idx="9">
                  <c:v>-12.213748881264564</c:v>
                </c:pt>
                <c:pt idx="10">
                  <c:v>-12.888775586728695</c:v>
                </c:pt>
                <c:pt idx="11">
                  <c:v>-13.578250339428999</c:v>
                </c:pt>
                <c:pt idx="12">
                  <c:v>-14.264391631406015</c:v>
                </c:pt>
                <c:pt idx="13">
                  <c:v>-14.979461774104518</c:v>
                </c:pt>
                <c:pt idx="14">
                  <c:v>-17.045311839692246</c:v>
                </c:pt>
                <c:pt idx="15">
                  <c:v>-17.540021308533071</c:v>
                </c:pt>
                <c:pt idx="16">
                  <c:v>-17.942311881250106</c:v>
                </c:pt>
                <c:pt idx="17">
                  <c:v>-18.204177190356496</c:v>
                </c:pt>
                <c:pt idx="18">
                  <c:v>-18.17843977997866</c:v>
                </c:pt>
                <c:pt idx="19">
                  <c:v>-18.40526144224507</c:v>
                </c:pt>
                <c:pt idx="20">
                  <c:v>-18.538385963774118</c:v>
                </c:pt>
              </c:numCache>
            </c:numRef>
          </c:val>
        </c:ser>
        <c:ser>
          <c:idx val="3"/>
          <c:order val="4"/>
          <c:tx>
            <c:v>GDP</c:v>
          </c:tx>
          <c:spPr>
            <a:ln w="44450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Wealth_SEN!$D$64:$X$64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-3.3332544812879172</c:v>
                </c:pt>
                <c:pt idx="2">
                  <c:v>-4.0894918127798991</c:v>
                </c:pt>
                <c:pt idx="3">
                  <c:v>-8.9212000424291453</c:v>
                </c:pt>
                <c:pt idx="4">
                  <c:v>-8.9315159708961982</c:v>
                </c:pt>
                <c:pt idx="5">
                  <c:v>-7.2029214158059407</c:v>
                </c:pt>
                <c:pt idx="6">
                  <c:v>-4.8893240521032837</c:v>
                </c:pt>
                <c:pt idx="7">
                  <c:v>-4.3758338496712295</c:v>
                </c:pt>
                <c:pt idx="8">
                  <c:v>-1.2308947105395318</c:v>
                </c:pt>
                <c:pt idx="9">
                  <c:v>2.4454921137843533</c:v>
                </c:pt>
                <c:pt idx="10">
                  <c:v>3.0330525158308141</c:v>
                </c:pt>
                <c:pt idx="11">
                  <c:v>4.9596256228505053</c:v>
                </c:pt>
                <c:pt idx="12">
                  <c:v>2.8605600984880963</c:v>
                </c:pt>
                <c:pt idx="13">
                  <c:v>6.7947011821571035</c:v>
                </c:pt>
                <c:pt idx="14">
                  <c:v>10.049371415864172</c:v>
                </c:pt>
                <c:pt idx="15">
                  <c:v>13.130150269114305</c:v>
                </c:pt>
                <c:pt idx="16">
                  <c:v>12.82608074507432</c:v>
                </c:pt>
                <c:pt idx="17">
                  <c:v>15.249769743143782</c:v>
                </c:pt>
                <c:pt idx="18">
                  <c:v>15.832047592150488</c:v>
                </c:pt>
                <c:pt idx="19">
                  <c:v>15.248370309620963</c:v>
                </c:pt>
                <c:pt idx="20">
                  <c:v>16.981543526404508</c:v>
                </c:pt>
              </c:numCache>
            </c:numRef>
          </c:val>
        </c:ser>
        <c:marker val="1"/>
        <c:axId val="75906048"/>
        <c:axId val="75916032"/>
      </c:lineChart>
      <c:catAx>
        <c:axId val="75906048"/>
        <c:scaling>
          <c:orientation val="minMax"/>
        </c:scaling>
        <c:axPos val="b"/>
        <c:numFmt formatCode="General" sourceLinked="1"/>
        <c:tickLblPos val="low"/>
        <c:spPr>
          <a:ln w="19050"/>
        </c:spPr>
        <c:txPr>
          <a:bodyPr rot="-5400000" vert="horz"/>
          <a:lstStyle/>
          <a:p>
            <a:pPr>
              <a:defRPr lang="de-DE" sz="12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75916032"/>
        <c:crosses val="autoZero"/>
        <c:auto val="1"/>
        <c:lblAlgn val="ctr"/>
        <c:lblOffset val="100"/>
      </c:catAx>
      <c:valAx>
        <c:axId val="75916032"/>
        <c:scaling>
          <c:orientation val="minMax"/>
        </c:scaling>
        <c:axPos val="l"/>
        <c:majorGridlines>
          <c:spPr>
            <a:ln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lang="de-DE" sz="1200" b="0">
                    <a:latin typeface="Arial" pitchFamily="34" charset="0"/>
                    <a:cs typeface="Arial" pitchFamily="34" charset="0"/>
                  </a:defRPr>
                </a:pPr>
                <a:r>
                  <a:rPr lang="de-DE" sz="1200" b="0">
                    <a:latin typeface="Arial" pitchFamily="34" charset="0"/>
                    <a:cs typeface="Arial" pitchFamily="34" charset="0"/>
                  </a:rPr>
                  <a:t>Percentage</a:t>
                </a:r>
              </a:p>
            </c:rich>
          </c:tx>
        </c:title>
        <c:numFmt formatCode="_(* #,##0_);_(* \(#,##0\);_(* &quot;-&quot;??_);_(@_)" sourceLinked="1"/>
        <c:tickLblPos val="nextTo"/>
        <c:spPr>
          <a:ln w="19050"/>
        </c:spPr>
        <c:txPr>
          <a:bodyPr/>
          <a:lstStyle/>
          <a:p>
            <a:pPr>
              <a:defRPr lang="de-DE"/>
            </a:pPr>
            <a:endParaRPr lang="de-DE"/>
          </a:p>
        </c:txPr>
        <c:crossAx val="7590604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9.2505576115710725E-2"/>
          <c:y val="0.88082543661281576"/>
          <c:w val="0.89396306860339469"/>
          <c:h val="0.10256556684739668"/>
        </c:manualLayout>
      </c:layout>
      <c:txPr>
        <a:bodyPr/>
        <a:lstStyle/>
        <a:p>
          <a:pPr>
            <a:defRPr lang="de-DE" sz="12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</c:chart>
  <c:printSettings>
    <c:headerFooter/>
    <c:pageMargins b="0.75000000000001399" l="0.70000000000000162" r="0.70000000000000162" t="0.750000000000013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de-DE"/>
              <a:t>Wealth per capita</a:t>
            </a:r>
          </a:p>
        </c:rich>
      </c:tx>
    </c:title>
    <c:plotArea>
      <c:layout/>
      <c:barChart>
        <c:barDir val="col"/>
        <c:grouping val="stacked"/>
        <c:ser>
          <c:idx val="0"/>
          <c:order val="0"/>
          <c:tx>
            <c:strRef>
              <c:f>Wealth_SEN!$B$40</c:f>
              <c:strCache>
                <c:ptCount val="1"/>
                <c:pt idx="0">
                  <c:v>Produced Capital </c:v>
                </c:pt>
              </c:strCache>
            </c:strRef>
          </c:tx>
          <c:spPr>
            <a:solidFill>
              <a:srgbClr val="646464"/>
            </a:solidFill>
            <a:ln w="47625">
              <a:solidFill>
                <a:srgbClr val="646464"/>
              </a:solidFill>
            </a:ln>
          </c:spPr>
          <c:cat>
            <c:numRef>
              <c:f>Wealth_SEN!$D$38:$X$38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Wealth_SEN!$D$40:$X$40</c:f>
              <c:numCache>
                <c:formatCode>_(* #,##0_);_(* \(#,##0\);_(* "-"??_);_(@_)</c:formatCode>
                <c:ptCount val="21"/>
                <c:pt idx="0">
                  <c:v>1798.4821484971194</c:v>
                </c:pt>
                <c:pt idx="1">
                  <c:v>1798.3099054020681</c:v>
                </c:pt>
                <c:pt idx="2">
                  <c:v>1802.1096995381208</c:v>
                </c:pt>
                <c:pt idx="3">
                  <c:v>1795.848637273655</c:v>
                </c:pt>
                <c:pt idx="4">
                  <c:v>1795.6451579286629</c:v>
                </c:pt>
                <c:pt idx="5">
                  <c:v>1798.2740160607768</c:v>
                </c:pt>
                <c:pt idx="6">
                  <c:v>1815.9664426703946</c:v>
                </c:pt>
                <c:pt idx="7">
                  <c:v>1829.3012128055123</c:v>
                </c:pt>
                <c:pt idx="8">
                  <c:v>1867.838410809032</c:v>
                </c:pt>
                <c:pt idx="9">
                  <c:v>1913.9082550732112</c:v>
                </c:pt>
                <c:pt idx="10">
                  <c:v>1954.1388781215192</c:v>
                </c:pt>
                <c:pt idx="11">
                  <c:v>1995.7780794525083</c:v>
                </c:pt>
                <c:pt idx="12">
                  <c:v>2033.8485481299656</c:v>
                </c:pt>
                <c:pt idx="13">
                  <c:v>2070.2541132546003</c:v>
                </c:pt>
                <c:pt idx="14">
                  <c:v>2115.2066101391647</c:v>
                </c:pt>
                <c:pt idx="15">
                  <c:v>2163.1483354348125</c:v>
                </c:pt>
                <c:pt idx="16">
                  <c:v>2227.1014928728951</c:v>
                </c:pt>
                <c:pt idx="17">
                  <c:v>2296.4085721745892</c:v>
                </c:pt>
                <c:pt idx="18">
                  <c:v>2371.9519493254065</c:v>
                </c:pt>
                <c:pt idx="19">
                  <c:v>2420.4786144841146</c:v>
                </c:pt>
                <c:pt idx="20">
                  <c:v>2484.633787444895</c:v>
                </c:pt>
              </c:numCache>
            </c:numRef>
          </c:val>
        </c:ser>
        <c:ser>
          <c:idx val="1"/>
          <c:order val="1"/>
          <c:tx>
            <c:strRef>
              <c:f>Wealth_SEN!$B$41</c:f>
              <c:strCache>
                <c:ptCount val="1"/>
                <c:pt idx="0">
                  <c:v>Human Capital</c:v>
                </c:pt>
              </c:strCache>
            </c:strRef>
          </c:tx>
          <c:spPr>
            <a:solidFill>
              <a:srgbClr val="FF9900"/>
            </a:solidFill>
            <a:ln w="47625">
              <a:solidFill>
                <a:srgbClr val="FF9900"/>
              </a:solidFill>
            </a:ln>
            <a:effectLst>
              <a:outerShdw blurRad="50800" dist="50800" dir="5400000" algn="ctr" rotWithShape="0">
                <a:schemeClr val="bg1"/>
              </a:outerShdw>
            </a:effectLst>
          </c:spPr>
          <c:cat>
            <c:numRef>
              <c:f>Wealth_SEN!$D$38:$X$38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Wealth_SEN!$D$41:$X$41</c:f>
              <c:numCache>
                <c:formatCode>General</c:formatCode>
                <c:ptCount val="21"/>
                <c:pt idx="0">
                  <c:v>5207.0464703987254</c:v>
                </c:pt>
                <c:pt idx="1">
                  <c:v>5021.7155250302412</c:v>
                </c:pt>
                <c:pt idx="2">
                  <c:v>5068.119609901175</c:v>
                </c:pt>
                <c:pt idx="3">
                  <c:v>5118.5765422980121</c:v>
                </c:pt>
                <c:pt idx="4">
                  <c:v>5172.0433991557966</c:v>
                </c:pt>
                <c:pt idx="5">
                  <c:v>5223.2780348075539</c:v>
                </c:pt>
                <c:pt idx="6">
                  <c:v>5265.1174542024746</c:v>
                </c:pt>
                <c:pt idx="7">
                  <c:v>5311.350067190865</c:v>
                </c:pt>
                <c:pt idx="8">
                  <c:v>5359.723019907854</c:v>
                </c:pt>
                <c:pt idx="9">
                  <c:v>5409.2684169556733</c:v>
                </c:pt>
                <c:pt idx="10">
                  <c:v>5459.5343004165061</c:v>
                </c:pt>
                <c:pt idx="11">
                  <c:v>5509.6753070512832</c:v>
                </c:pt>
                <c:pt idx="12">
                  <c:v>5563.6407343534247</c:v>
                </c:pt>
                <c:pt idx="13">
                  <c:v>5615.6171904157063</c:v>
                </c:pt>
                <c:pt idx="14">
                  <c:v>5433.6487175759485</c:v>
                </c:pt>
                <c:pt idx="15">
                  <c:v>5486.128465529001</c:v>
                </c:pt>
                <c:pt idx="16">
                  <c:v>5536.7244921039755</c:v>
                </c:pt>
                <c:pt idx="17">
                  <c:v>5589.3750190180908</c:v>
                </c:pt>
                <c:pt idx="18">
                  <c:v>5645.78045441413</c:v>
                </c:pt>
                <c:pt idx="19">
                  <c:v>5706.0513866492538</c:v>
                </c:pt>
                <c:pt idx="20">
                  <c:v>5768.8908726357986</c:v>
                </c:pt>
              </c:numCache>
            </c:numRef>
          </c:val>
        </c:ser>
        <c:ser>
          <c:idx val="2"/>
          <c:order val="2"/>
          <c:tx>
            <c:strRef>
              <c:f>Wealth_SEN!$B$42</c:f>
              <c:strCache>
                <c:ptCount val="1"/>
                <c:pt idx="0">
                  <c:v>Natural Capital</c:v>
                </c:pt>
              </c:strCache>
            </c:strRef>
          </c:tx>
          <c:spPr>
            <a:solidFill>
              <a:srgbClr val="78A22F"/>
            </a:solidFill>
            <a:ln w="47625">
              <a:solidFill>
                <a:srgbClr val="78A22F"/>
              </a:solidFill>
            </a:ln>
          </c:spPr>
          <c:cat>
            <c:numRef>
              <c:f>Wealth_SEN!$D$38:$X$38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Wealth_SEN!$D$42:$X$42</c:f>
              <c:numCache>
                <c:formatCode>_(* #,##0_);_(* \(#,##0\);_(* "-"??_);_(@_)</c:formatCode>
                <c:ptCount val="21"/>
                <c:pt idx="0">
                  <c:v>8608.3698663931682</c:v>
                </c:pt>
                <c:pt idx="1">
                  <c:v>8297.0542840832513</c:v>
                </c:pt>
                <c:pt idx="2">
                  <c:v>8012.6828415603532</c:v>
                </c:pt>
                <c:pt idx="3">
                  <c:v>7737.8527523145922</c:v>
                </c:pt>
                <c:pt idx="4">
                  <c:v>7479.5676103640899</c:v>
                </c:pt>
                <c:pt idx="5">
                  <c:v>7230.0815941257897</c:v>
                </c:pt>
                <c:pt idx="6">
                  <c:v>7000.7457354520166</c:v>
                </c:pt>
                <c:pt idx="7">
                  <c:v>6786.3695524332725</c:v>
                </c:pt>
                <c:pt idx="8">
                  <c:v>6581.4551718611219</c:v>
                </c:pt>
                <c:pt idx="9">
                  <c:v>6383.6794616913585</c:v>
                </c:pt>
                <c:pt idx="10">
                  <c:v>6187.7849706424558</c:v>
                </c:pt>
                <c:pt idx="11">
                  <c:v>5988.3508747083679</c:v>
                </c:pt>
                <c:pt idx="12">
                  <c:v>5789.1815739338272</c:v>
                </c:pt>
                <c:pt idx="13">
                  <c:v>5589.1492265673542</c:v>
                </c:pt>
                <c:pt idx="14">
                  <c:v>5403.6054704234039</c:v>
                </c:pt>
                <c:pt idx="15">
                  <c:v>5225.9405629127841</c:v>
                </c:pt>
                <c:pt idx="16">
                  <c:v>5048.5781372598012</c:v>
                </c:pt>
                <c:pt idx="17">
                  <c:v>4885.7331475119308</c:v>
                </c:pt>
                <c:pt idx="18">
                  <c:v>4757.8029480942159</c:v>
                </c:pt>
                <c:pt idx="19">
                  <c:v>4613.58964661146</c:v>
                </c:pt>
                <c:pt idx="20">
                  <c:v>4465.8090600135602</c:v>
                </c:pt>
              </c:numCache>
            </c:numRef>
          </c:val>
        </c:ser>
        <c:overlap val="100"/>
        <c:axId val="76621312"/>
        <c:axId val="76622848"/>
      </c:barChart>
      <c:catAx>
        <c:axId val="76621312"/>
        <c:scaling>
          <c:orientation val="minMax"/>
        </c:scaling>
        <c:axPos val="b"/>
        <c:numFmt formatCode="General" sourceLinked="1"/>
        <c:tickLblPos val="low"/>
        <c:spPr>
          <a:ln w="19050"/>
        </c:spPr>
        <c:txPr>
          <a:bodyPr rot="-5400000" vert="horz"/>
          <a:lstStyle/>
          <a:p>
            <a:pPr>
              <a:defRPr lang="de-DE" sz="12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76622848"/>
        <c:crosses val="autoZero"/>
        <c:auto val="1"/>
        <c:lblAlgn val="ctr"/>
        <c:lblOffset val="100"/>
      </c:catAx>
      <c:valAx>
        <c:axId val="76622848"/>
        <c:scaling>
          <c:orientation val="minMax"/>
        </c:scaling>
        <c:axPos val="l"/>
        <c:majorGridlines>
          <c:spPr>
            <a:ln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lang="de-DE" sz="1200" b="0">
                    <a:latin typeface="Arial" pitchFamily="34" charset="0"/>
                    <a:cs typeface="Arial" pitchFamily="34" charset="0"/>
                  </a:defRPr>
                </a:pPr>
                <a:r>
                  <a:rPr sz="1200" b="0">
                    <a:latin typeface="Arial" pitchFamily="34" charset="0"/>
                    <a:cs typeface="Arial" pitchFamily="34" charset="0"/>
                  </a:rPr>
                  <a:t>Constant US$</a:t>
                </a:r>
                <a:r>
                  <a:rPr sz="1200" b="0" baseline="0">
                    <a:latin typeface="Arial" pitchFamily="34" charset="0"/>
                    <a:cs typeface="Arial" pitchFamily="34" charset="0"/>
                  </a:rPr>
                  <a:t> of 2005</a:t>
                </a:r>
                <a:endParaRPr sz="1200" b="0">
                  <a:latin typeface="Arial" pitchFamily="34" charset="0"/>
                  <a:cs typeface="Arial" pitchFamily="34" charset="0"/>
                </a:endParaRPr>
              </a:p>
            </c:rich>
          </c:tx>
        </c:title>
        <c:numFmt formatCode="_(* #,##0_);_(* \(#,##0\);_(* &quot;-&quot;??_);_(@_)" sourceLinked="1"/>
        <c:tickLblPos val="nextTo"/>
        <c:spPr>
          <a:ln w="19050"/>
        </c:spPr>
        <c:txPr>
          <a:bodyPr/>
          <a:lstStyle/>
          <a:p>
            <a:pPr>
              <a:defRPr lang="de-DE"/>
            </a:pPr>
            <a:endParaRPr lang="de-DE"/>
          </a:p>
        </c:txPr>
        <c:crossAx val="76621312"/>
        <c:crosses val="autoZero"/>
        <c:crossBetween val="between"/>
      </c:valAx>
    </c:plotArea>
    <c:legend>
      <c:legendPos val="b"/>
      <c:txPr>
        <a:bodyPr/>
        <a:lstStyle/>
        <a:p>
          <a:pPr>
            <a:defRPr lang="de-DE" sz="12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</c:chart>
  <c:printSettings>
    <c:headerFooter/>
    <c:pageMargins b="0.75000000000001399" l="0.70000000000000162" r="0.70000000000000162" t="0.7500000000000139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Composition of  Wealth</a:t>
            </a:r>
            <a:endParaRPr lang="de-DE"/>
          </a:p>
          <a:p>
            <a:pPr>
              <a:defRPr/>
            </a:pPr>
            <a:r>
              <a:rPr lang="en-US" sz="1800" b="0" i="0" baseline="0"/>
              <a:t>(average 1990-2010, in %)</a:t>
            </a:r>
            <a:endParaRPr lang="en-US" sz="1800" b="1" i="0" baseline="0"/>
          </a:p>
        </c:rich>
      </c:tx>
    </c:title>
    <c:plotArea>
      <c:layout/>
      <c:doughnutChart>
        <c:varyColors val="1"/>
        <c:ser>
          <c:idx val="0"/>
          <c:order val="0"/>
          <c:dPt>
            <c:idx val="0"/>
            <c:spPr>
              <a:solidFill>
                <a:srgbClr val="646464"/>
              </a:solidFill>
            </c:spPr>
          </c:dPt>
          <c:dPt>
            <c:idx val="1"/>
            <c:spPr>
              <a:solidFill>
                <a:srgbClr val="FD9900"/>
              </a:solidFill>
            </c:spPr>
          </c:dPt>
          <c:dPt>
            <c:idx val="2"/>
            <c:spPr>
              <a:solidFill>
                <a:srgbClr val="78A22F"/>
              </a:solidFill>
            </c:spPr>
          </c:dPt>
          <c:dLbls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Val val="1"/>
            <c:showLeaderLines val="1"/>
          </c:dLbls>
          <c:cat>
            <c:strRef>
              <c:f>Wealth_SEN!$B$67:$B$69</c:f>
              <c:strCache>
                <c:ptCount val="3"/>
                <c:pt idx="0">
                  <c:v>Produced Capital </c:v>
                </c:pt>
                <c:pt idx="1">
                  <c:v>Human Capital</c:v>
                </c:pt>
                <c:pt idx="2">
                  <c:v>Natural Capital</c:v>
                </c:pt>
              </c:strCache>
            </c:strRef>
          </c:cat>
          <c:val>
            <c:numRef>
              <c:f>Wealth_SEN!$C$67:$C$69</c:f>
              <c:numCache>
                <c:formatCode>_(* #,##0_);_(* \(#,##0\);_(* "-"??_);_(@_)</c:formatCode>
                <c:ptCount val="3"/>
                <c:pt idx="0">
                  <c:v>14.851721301386419</c:v>
                </c:pt>
                <c:pt idx="1">
                  <c:v>39.64362057418758</c:v>
                </c:pt>
                <c:pt idx="2">
                  <c:v>45.504658124426001</c:v>
                </c:pt>
              </c:numCache>
            </c:numRef>
          </c:val>
        </c:ser>
        <c:firstSliceAng val="0"/>
        <c:holeSize val="50"/>
      </c:doughnutChart>
    </c:plotArea>
    <c:legend>
      <c:legendPos val="b"/>
      <c:layout>
        <c:manualLayout>
          <c:xMode val="edge"/>
          <c:yMode val="edge"/>
          <c:x val="0.24456431036008144"/>
          <c:y val="0.91022985303732362"/>
          <c:w val="0.4982871096169158"/>
          <c:h val="7.2441627107080936E-2"/>
        </c:manualLayout>
      </c:layout>
    </c:legend>
    <c:plotVisOnly val="1"/>
  </c:chart>
  <c:printSettings>
    <c:headerFooter/>
    <c:pageMargins b="0.75000000000000799" l="0.70000000000000062" r="0.70000000000000062" t="0.750000000000007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Composition of  Natural Capital</a:t>
            </a:r>
            <a:endParaRPr lang="de-DE"/>
          </a:p>
          <a:p>
            <a:pPr>
              <a:defRPr/>
            </a:pPr>
            <a:r>
              <a:rPr lang="en-US" sz="1800" b="0" i="0" baseline="0"/>
              <a:t>(average 1990-2010, in %)</a:t>
            </a:r>
            <a:endParaRPr lang="en-US" sz="1800" b="1" i="0" baseline="0"/>
          </a:p>
        </c:rich>
      </c:tx>
    </c:title>
    <c:plotArea>
      <c:layout/>
      <c:doughnutChart>
        <c:varyColors val="1"/>
        <c:ser>
          <c:idx val="0"/>
          <c:order val="0"/>
          <c:dPt>
            <c:idx val="0"/>
            <c:spPr>
              <a:solidFill>
                <a:schemeClr val="bg2">
                  <a:lumMod val="50000"/>
                </a:schemeClr>
              </a:solidFill>
            </c:spPr>
          </c:dPt>
          <c:dPt>
            <c:idx val="1"/>
            <c:spPr>
              <a:solidFill>
                <a:srgbClr val="78A22F"/>
              </a:solidFill>
            </c:spPr>
          </c:dPt>
          <c:dPt>
            <c:idx val="2"/>
            <c:spPr>
              <a:solidFill>
                <a:srgbClr val="00B0F0"/>
              </a:solidFill>
            </c:spPr>
          </c:dPt>
          <c:dPt>
            <c:idx val="3"/>
            <c:spPr>
              <a:solidFill>
                <a:schemeClr val="bg1">
                  <a:lumMod val="75000"/>
                </a:schemeClr>
              </a:solidFill>
            </c:spPr>
          </c:dPt>
          <c:dPt>
            <c:idx val="4"/>
            <c:spPr>
              <a:solidFill>
                <a:srgbClr val="CE7674"/>
              </a:solidFill>
            </c:spPr>
          </c:dPt>
          <c:dLbls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Val val="1"/>
            <c:showLeaderLines val="1"/>
          </c:dLbls>
          <c:cat>
            <c:strRef>
              <c:f>Wealth_SEN!$B$72:$B$75</c:f>
              <c:strCache>
                <c:ptCount val="4"/>
                <c:pt idx="0">
                  <c:v>Agricultural Land</c:v>
                </c:pt>
                <c:pt idx="1">
                  <c:v>Total Forest</c:v>
                </c:pt>
                <c:pt idx="2">
                  <c:v>Fossil Fuels</c:v>
                </c:pt>
                <c:pt idx="3">
                  <c:v>Minerals</c:v>
                </c:pt>
              </c:strCache>
            </c:strRef>
          </c:cat>
          <c:val>
            <c:numRef>
              <c:f>Wealth_SEN!$C$72:$C$75</c:f>
              <c:numCache>
                <c:formatCode>_(* #,##0_);_(* \(#,##0\);_(* "-"??_);_(@_)</c:formatCode>
                <c:ptCount val="4"/>
                <c:pt idx="0">
                  <c:v>7.8388834909733376</c:v>
                </c:pt>
                <c:pt idx="1">
                  <c:v>90.731367647463557</c:v>
                </c:pt>
                <c:pt idx="2">
                  <c:v>0</c:v>
                </c:pt>
                <c:pt idx="3">
                  <c:v>1.4297488615631007</c:v>
                </c:pt>
              </c:numCache>
            </c:numRef>
          </c:val>
        </c:ser>
        <c:firstSliceAng val="0"/>
        <c:holeSize val="50"/>
      </c:doughnutChart>
    </c:plotArea>
    <c:legend>
      <c:legendPos val="b"/>
      <c:layout>
        <c:manualLayout>
          <c:xMode val="edge"/>
          <c:yMode val="edge"/>
          <c:x val="0.24456431036008144"/>
          <c:y val="0.91022985303732362"/>
          <c:w val="0.4982871096169158"/>
          <c:h val="7.2441627107080936E-2"/>
        </c:manualLayout>
      </c:layout>
    </c:legend>
    <c:plotVisOnly val="1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498929</xdr:colOff>
      <xdr:row>3</xdr:row>
      <xdr:rowOff>4535</xdr:rowOff>
    </xdr:from>
    <xdr:to>
      <xdr:col>26</xdr:col>
      <xdr:colOff>335643</xdr:colOff>
      <xdr:row>27</xdr:row>
      <xdr:rowOff>20410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503465</xdr:colOff>
      <xdr:row>3</xdr:row>
      <xdr:rowOff>58965</xdr:rowOff>
    </xdr:from>
    <xdr:to>
      <xdr:col>13</xdr:col>
      <xdr:colOff>376464</xdr:colOff>
      <xdr:row>27</xdr:row>
      <xdr:rowOff>74840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555624</xdr:colOff>
      <xdr:row>32</xdr:row>
      <xdr:rowOff>31750</xdr:rowOff>
    </xdr:from>
    <xdr:to>
      <xdr:col>13</xdr:col>
      <xdr:colOff>380999</xdr:colOff>
      <xdr:row>55</xdr:row>
      <xdr:rowOff>47625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47625</xdr:colOff>
      <xdr:row>31</xdr:row>
      <xdr:rowOff>111125</xdr:rowOff>
    </xdr:from>
    <xdr:to>
      <xdr:col>26</xdr:col>
      <xdr:colOff>381000</xdr:colOff>
      <xdr:row>54</xdr:row>
      <xdr:rowOff>158750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X166"/>
  <sheetViews>
    <sheetView tabSelected="1" zoomScale="80" zoomScaleNormal="8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35" sqref="D35:X35"/>
    </sheetView>
  </sheetViews>
  <sheetFormatPr defaultRowHeight="15"/>
  <cols>
    <col min="1" max="1" width="22.140625" style="5" customWidth="1"/>
    <col min="2" max="2" width="58.140625" style="6" customWidth="1"/>
    <col min="3" max="3" width="21.85546875" style="6" customWidth="1"/>
    <col min="4" max="4" width="22" customWidth="1"/>
    <col min="5" max="24" width="20.7109375" customWidth="1"/>
  </cols>
  <sheetData>
    <row r="1" spans="1:24" ht="21">
      <c r="A1" s="3" t="s">
        <v>0</v>
      </c>
      <c r="B1" s="4" t="s">
        <v>63</v>
      </c>
    </row>
    <row r="2" spans="1:24" ht="21">
      <c r="A2" s="3" t="s">
        <v>1</v>
      </c>
      <c r="B2" s="4" t="s">
        <v>64</v>
      </c>
    </row>
    <row r="3" spans="1:24" ht="21">
      <c r="A3" s="3" t="s">
        <v>39</v>
      </c>
      <c r="B3" s="4" t="s">
        <v>40</v>
      </c>
      <c r="D3" s="12"/>
    </row>
    <row r="4" spans="1:24" ht="21" customHeight="1">
      <c r="A4" s="3" t="s">
        <v>4</v>
      </c>
      <c r="B4" s="4" t="s">
        <v>30</v>
      </c>
    </row>
    <row r="6" spans="1:24">
      <c r="A6" s="1" t="s">
        <v>2</v>
      </c>
      <c r="B6" s="1" t="s">
        <v>3</v>
      </c>
      <c r="C6" s="1" t="s">
        <v>37</v>
      </c>
      <c r="D6" s="1">
        <v>1990</v>
      </c>
      <c r="E6" s="1">
        <v>1991</v>
      </c>
      <c r="F6" s="1">
        <v>1992</v>
      </c>
      <c r="G6" s="1">
        <v>1993</v>
      </c>
      <c r="H6" s="1">
        <v>1994</v>
      </c>
      <c r="I6" s="1">
        <v>1995</v>
      </c>
      <c r="J6" s="1">
        <v>1996</v>
      </c>
      <c r="K6" s="1">
        <v>1997</v>
      </c>
      <c r="L6" s="1">
        <v>1998</v>
      </c>
      <c r="M6" s="1">
        <v>1999</v>
      </c>
      <c r="N6" s="1">
        <v>2000</v>
      </c>
      <c r="O6" s="1">
        <v>2001</v>
      </c>
      <c r="P6" s="1">
        <v>2002</v>
      </c>
      <c r="Q6" s="1">
        <v>2003</v>
      </c>
      <c r="R6" s="1">
        <v>2004</v>
      </c>
      <c r="S6" s="1">
        <v>2005</v>
      </c>
      <c r="T6" s="1">
        <v>2006</v>
      </c>
      <c r="U6" s="1">
        <v>2007</v>
      </c>
      <c r="V6" s="1">
        <v>2008</v>
      </c>
      <c r="W6" s="1">
        <v>2009</v>
      </c>
      <c r="X6" s="1">
        <v>2010</v>
      </c>
    </row>
    <row r="7" spans="1:24" ht="16.5">
      <c r="A7" s="24" t="s">
        <v>29</v>
      </c>
      <c r="B7" s="23" t="s">
        <v>28</v>
      </c>
      <c r="D7" s="13">
        <f>+D8+D9+D10</f>
        <v>113069185695.80984</v>
      </c>
      <c r="E7" s="13">
        <f t="shared" ref="E7:X7" si="0">+E8+E9+E10</f>
        <v>112797103134.19873</v>
      </c>
      <c r="F7" s="13">
        <f t="shared" si="0"/>
        <v>114402951394.5061</v>
      </c>
      <c r="G7" s="13">
        <f t="shared" si="0"/>
        <v>115973952013.11432</v>
      </c>
      <c r="H7" s="13">
        <f t="shared" si="0"/>
        <v>117646029587.39697</v>
      </c>
      <c r="I7" s="13">
        <f t="shared" si="0"/>
        <v>119273703429.16142</v>
      </c>
      <c r="J7" s="13">
        <f t="shared" si="0"/>
        <v>120989122826.61655</v>
      </c>
      <c r="K7" s="13">
        <f t="shared" si="0"/>
        <v>122734586854.8486</v>
      </c>
      <c r="L7" s="13">
        <f t="shared" si="0"/>
        <v>124769532913.38547</v>
      </c>
      <c r="M7" s="13">
        <f t="shared" si="0"/>
        <v>126995872504.49603</v>
      </c>
      <c r="N7" s="13">
        <f t="shared" si="0"/>
        <v>129293584164.8851</v>
      </c>
      <c r="O7" s="13">
        <f t="shared" si="0"/>
        <v>131683890270.2919</v>
      </c>
      <c r="P7" s="13">
        <f t="shared" si="0"/>
        <v>134177199008.01593</v>
      </c>
      <c r="Q7" s="13">
        <f t="shared" si="0"/>
        <v>136705577319.4841</v>
      </c>
      <c r="R7" s="13">
        <f t="shared" si="0"/>
        <v>137054080682.71587</v>
      </c>
      <c r="S7" s="13">
        <f t="shared" si="0"/>
        <v>139978178660.06885</v>
      </c>
      <c r="T7" s="13">
        <f t="shared" si="0"/>
        <v>143108775651.12445</v>
      </c>
      <c r="U7" s="13">
        <f t="shared" si="0"/>
        <v>146548825032.46103</v>
      </c>
      <c r="V7" s="13">
        <f t="shared" si="0"/>
        <v>150586806582.91272</v>
      </c>
      <c r="W7" s="13">
        <f t="shared" si="0"/>
        <v>154242908659.09418</v>
      </c>
      <c r="X7" s="13">
        <f t="shared" si="0"/>
        <v>158148735816.8801</v>
      </c>
    </row>
    <row r="8" spans="1:24" s="22" customFormat="1" ht="15.75">
      <c r="A8" s="19">
        <v>1</v>
      </c>
      <c r="B8" s="20" t="s">
        <v>5</v>
      </c>
      <c r="C8" s="20"/>
      <c r="D8" s="21">
        <v>13023839767.538734</v>
      </c>
      <c r="E8" s="21">
        <v>13418209845.921194</v>
      </c>
      <c r="F8" s="21">
        <v>13852575777.649799</v>
      </c>
      <c r="G8" s="21">
        <v>14214285631.911963</v>
      </c>
      <c r="H8" s="21">
        <v>14622189911.335211</v>
      </c>
      <c r="I8" s="21">
        <v>15049980024.664648</v>
      </c>
      <c r="J8" s="21">
        <v>15602531256.088503</v>
      </c>
      <c r="K8" s="21">
        <v>16121073651.585073</v>
      </c>
      <c r="L8" s="21">
        <v>16876605538.356375</v>
      </c>
      <c r="M8" s="21">
        <v>17732618360.867725</v>
      </c>
      <c r="N8" s="21">
        <v>18575774504.257984</v>
      </c>
      <c r="O8" s="21">
        <v>19476480948.662392</v>
      </c>
      <c r="P8" s="21">
        <v>20385658564.524986</v>
      </c>
      <c r="Q8" s="21">
        <v>21319385767.114891</v>
      </c>
      <c r="R8" s="21">
        <v>22381669547.171307</v>
      </c>
      <c r="S8" s="21">
        <v>23517549693.200413</v>
      </c>
      <c r="T8" s="21">
        <v>24875719252.616943</v>
      </c>
      <c r="U8" s="21">
        <v>26350509883.197449</v>
      </c>
      <c r="V8" s="21">
        <v>27958489376.788338</v>
      </c>
      <c r="W8" s="21">
        <v>29304407820.946213</v>
      </c>
      <c r="X8" s="21">
        <v>30893260692.699638</v>
      </c>
    </row>
    <row r="9" spans="1:24" s="22" customFormat="1" ht="15.75">
      <c r="A9" s="19">
        <v>2</v>
      </c>
      <c r="B9" s="20" t="s">
        <v>38</v>
      </c>
      <c r="C9" s="20"/>
      <c r="D9" s="21">
        <v>37707207129.784721</v>
      </c>
      <c r="E9" s="21">
        <v>37469866844.953323</v>
      </c>
      <c r="F9" s="21">
        <v>38957956313.282616</v>
      </c>
      <c r="G9" s="21">
        <v>40513942818.412155</v>
      </c>
      <c r="H9" s="21">
        <v>42116673485.401527</v>
      </c>
      <c r="I9" s="21">
        <v>43714266783.058769</v>
      </c>
      <c r="J9" s="21">
        <v>45237157315.181534</v>
      </c>
      <c r="K9" s="21">
        <v>46807308180.382599</v>
      </c>
      <c r="L9" s="21">
        <v>48427064503.215775</v>
      </c>
      <c r="M9" s="21">
        <v>50117602134.330574</v>
      </c>
      <c r="N9" s="21">
        <v>51897579644.025864</v>
      </c>
      <c r="O9" s="21">
        <v>53768045283.139641</v>
      </c>
      <c r="P9" s="21">
        <v>55765450426.726852</v>
      </c>
      <c r="Q9" s="21">
        <v>57829378739.744568</v>
      </c>
      <c r="R9" s="21">
        <v>57495154113.665863</v>
      </c>
      <c r="S9" s="21">
        <v>59644683953.412445</v>
      </c>
      <c r="T9" s="21">
        <v>61842715514.055443</v>
      </c>
      <c r="U9" s="21">
        <v>64136183545.101158</v>
      </c>
      <c r="V9" s="21">
        <v>66547508647.175255</v>
      </c>
      <c r="W9" s="21">
        <v>69082393821.225311</v>
      </c>
      <c r="X9" s="21">
        <v>71728819972.036163</v>
      </c>
    </row>
    <row r="10" spans="1:24" s="22" customFormat="1" ht="15.75">
      <c r="A10" s="19">
        <v>3</v>
      </c>
      <c r="B10" s="20" t="s">
        <v>10</v>
      </c>
      <c r="C10" s="20"/>
      <c r="D10" s="21">
        <f>+D13+D16+D19+D23</f>
        <v>62338138798.486397</v>
      </c>
      <c r="E10" s="21">
        <f t="shared" ref="E10:X10" si="1">+E13+E16+E19+E23</f>
        <v>61909026443.324219</v>
      </c>
      <c r="F10" s="21">
        <f t="shared" si="1"/>
        <v>61592419303.573677</v>
      </c>
      <c r="G10" s="21">
        <f t="shared" si="1"/>
        <v>61245723562.790192</v>
      </c>
      <c r="H10" s="21">
        <f t="shared" si="1"/>
        <v>60907166190.660225</v>
      </c>
      <c r="I10" s="21">
        <f t="shared" si="1"/>
        <v>60509456621.438004</v>
      </c>
      <c r="J10" s="21">
        <f t="shared" si="1"/>
        <v>60149434255.346512</v>
      </c>
      <c r="K10" s="21">
        <f t="shared" si="1"/>
        <v>59806205022.880936</v>
      </c>
      <c r="L10" s="21">
        <f t="shared" si="1"/>
        <v>59465862871.813324</v>
      </c>
      <c r="M10" s="21">
        <f t="shared" si="1"/>
        <v>59145652009.297729</v>
      </c>
      <c r="N10" s="21">
        <f t="shared" si="1"/>
        <v>58820230016.60125</v>
      </c>
      <c r="O10" s="21">
        <f t="shared" si="1"/>
        <v>58439364038.489876</v>
      </c>
      <c r="P10" s="21">
        <f t="shared" si="1"/>
        <v>58026090016.764107</v>
      </c>
      <c r="Q10" s="21">
        <f t="shared" si="1"/>
        <v>57556812812.624641</v>
      </c>
      <c r="R10" s="21">
        <f t="shared" si="1"/>
        <v>57177257021.878693</v>
      </c>
      <c r="S10" s="21">
        <f t="shared" si="1"/>
        <v>56815945013.455986</v>
      </c>
      <c r="T10" s="21">
        <f t="shared" si="1"/>
        <v>56390340884.452057</v>
      </c>
      <c r="U10" s="21">
        <f t="shared" si="1"/>
        <v>56062131604.162407</v>
      </c>
      <c r="V10" s="21">
        <f t="shared" si="1"/>
        <v>56080808558.949142</v>
      </c>
      <c r="W10" s="21">
        <f t="shared" si="1"/>
        <v>55856107016.922646</v>
      </c>
      <c r="X10" s="21">
        <f t="shared" si="1"/>
        <v>55526655152.144287</v>
      </c>
    </row>
    <row r="11" spans="1:24" s="22" customFormat="1" ht="15.75">
      <c r="A11" s="27">
        <v>3.1</v>
      </c>
      <c r="B11" s="26" t="s">
        <v>32</v>
      </c>
      <c r="C11" s="20"/>
      <c r="D11" s="38">
        <f>+D13+D16</f>
        <v>61427064267.28244</v>
      </c>
      <c r="E11" s="38">
        <f t="shared" ref="E11:X11" si="2">+E13+E16</f>
        <v>61005375671.869331</v>
      </c>
      <c r="F11" s="38">
        <f t="shared" si="2"/>
        <v>60698727962.374931</v>
      </c>
      <c r="G11" s="38">
        <f t="shared" si="2"/>
        <v>60359285792.188774</v>
      </c>
      <c r="H11" s="38">
        <f t="shared" si="2"/>
        <v>60027651826.929222</v>
      </c>
      <c r="I11" s="38">
        <f t="shared" si="2"/>
        <v>59636675504.227448</v>
      </c>
      <c r="J11" s="38">
        <f t="shared" si="2"/>
        <v>59282658018.178284</v>
      </c>
      <c r="K11" s="38">
        <f t="shared" si="2"/>
        <v>58946339129.962753</v>
      </c>
      <c r="L11" s="38">
        <f t="shared" si="2"/>
        <v>58612622976.722786</v>
      </c>
      <c r="M11" s="38">
        <f t="shared" si="2"/>
        <v>58300249250.282196</v>
      </c>
      <c r="N11" s="38">
        <f t="shared" si="2"/>
        <v>57983711147.88076</v>
      </c>
      <c r="O11" s="38">
        <f t="shared" si="2"/>
        <v>57611029043.179771</v>
      </c>
      <c r="P11" s="38">
        <f t="shared" si="2"/>
        <v>57204511383.796806</v>
      </c>
      <c r="Q11" s="38">
        <f t="shared" si="2"/>
        <v>56741774648.942261</v>
      </c>
      <c r="R11" s="38">
        <f t="shared" si="2"/>
        <v>56369092544.241272</v>
      </c>
      <c r="S11" s="38">
        <f t="shared" si="2"/>
        <v>56014109037.373924</v>
      </c>
      <c r="T11" s="38">
        <f t="shared" si="2"/>
        <v>55591052010.305443</v>
      </c>
      <c r="U11" s="38">
        <f t="shared" si="2"/>
        <v>55265857818.317116</v>
      </c>
      <c r="V11" s="38">
        <f t="shared" si="2"/>
        <v>55287347925.070221</v>
      </c>
      <c r="W11" s="38">
        <f t="shared" si="2"/>
        <v>55066783679.098457</v>
      </c>
      <c r="X11" s="38">
        <f t="shared" si="2"/>
        <v>54741589487.11013</v>
      </c>
    </row>
    <row r="12" spans="1:24" s="22" customFormat="1" ht="15.75">
      <c r="A12" s="27">
        <v>3.2</v>
      </c>
      <c r="B12" s="26" t="s">
        <v>33</v>
      </c>
      <c r="C12" s="20"/>
      <c r="D12" s="38">
        <f>+D23+D19</f>
        <v>911074531.2039603</v>
      </c>
      <c r="E12" s="38">
        <f t="shared" ref="E12:X12" si="3">+E23+E19</f>
        <v>903650771.45488465</v>
      </c>
      <c r="F12" s="38">
        <f t="shared" si="3"/>
        <v>893691341.1987431</v>
      </c>
      <c r="G12" s="38">
        <f t="shared" si="3"/>
        <v>886437770.60141909</v>
      </c>
      <c r="H12" s="38">
        <f t="shared" si="3"/>
        <v>879514363.73100126</v>
      </c>
      <c r="I12" s="38">
        <f t="shared" si="3"/>
        <v>872781117.2105583</v>
      </c>
      <c r="J12" s="38">
        <f t="shared" si="3"/>
        <v>866776237.16823041</v>
      </c>
      <c r="K12" s="38">
        <f t="shared" si="3"/>
        <v>859865892.91818357</v>
      </c>
      <c r="L12" s="38">
        <f t="shared" si="3"/>
        <v>853239895.09053612</v>
      </c>
      <c r="M12" s="38">
        <f t="shared" si="3"/>
        <v>845402759.0155369</v>
      </c>
      <c r="N12" s="38">
        <f t="shared" si="3"/>
        <v>836518868.72049201</v>
      </c>
      <c r="O12" s="38">
        <f t="shared" si="3"/>
        <v>828334995.3101027</v>
      </c>
      <c r="P12" s="38">
        <f t="shared" si="3"/>
        <v>821578632.96730042</v>
      </c>
      <c r="Q12" s="38">
        <f t="shared" si="3"/>
        <v>815038163.68238258</v>
      </c>
      <c r="R12" s="38">
        <f t="shared" si="3"/>
        <v>808164477.63741696</v>
      </c>
      <c r="S12" s="38">
        <f t="shared" si="3"/>
        <v>801835976.08205819</v>
      </c>
      <c r="T12" s="38">
        <f t="shared" si="3"/>
        <v>799288874.14661407</v>
      </c>
      <c r="U12" s="38">
        <f t="shared" si="3"/>
        <v>796273785.84529126</v>
      </c>
      <c r="V12" s="38">
        <f t="shared" si="3"/>
        <v>793460633.87891877</v>
      </c>
      <c r="W12" s="38">
        <f t="shared" si="3"/>
        <v>789323337.82418883</v>
      </c>
      <c r="X12" s="38">
        <f t="shared" si="3"/>
        <v>785065665.0341537</v>
      </c>
    </row>
    <row r="13" spans="1:24" s="22" customFormat="1" ht="15.75">
      <c r="A13" s="15" t="s">
        <v>42</v>
      </c>
      <c r="B13" s="10" t="s">
        <v>31</v>
      </c>
      <c r="C13" s="20"/>
      <c r="D13" s="13">
        <f>+D14+D15</f>
        <v>4616731299.6061411</v>
      </c>
      <c r="E13" s="13">
        <f t="shared" ref="E13:X13" si="4">+E14+E15</f>
        <v>4533443780.3889828</v>
      </c>
      <c r="F13" s="13">
        <f t="shared" si="4"/>
        <v>4565197147.0905247</v>
      </c>
      <c r="G13" s="13">
        <f t="shared" si="4"/>
        <v>4564156053.1003094</v>
      </c>
      <c r="H13" s="13">
        <f t="shared" si="4"/>
        <v>4570923164.0367041</v>
      </c>
      <c r="I13" s="13">
        <f t="shared" si="4"/>
        <v>4518347917.5308723</v>
      </c>
      <c r="J13" s="13">
        <f t="shared" si="4"/>
        <v>4502731507.6776543</v>
      </c>
      <c r="K13" s="13">
        <f t="shared" si="4"/>
        <v>4504813695.6580839</v>
      </c>
      <c r="L13" s="13">
        <f t="shared" si="4"/>
        <v>4509498618.614049</v>
      </c>
      <c r="M13" s="13">
        <f t="shared" si="4"/>
        <v>4535525968.3694115</v>
      </c>
      <c r="N13" s="13">
        <f t="shared" si="4"/>
        <v>4557388942.1639156</v>
      </c>
      <c r="O13" s="13">
        <f t="shared" si="4"/>
        <v>4586019026.8948135</v>
      </c>
      <c r="P13" s="13">
        <f t="shared" si="4"/>
        <v>4580813556.9437408</v>
      </c>
      <c r="Q13" s="13">
        <f t="shared" si="4"/>
        <v>4519389011.5210867</v>
      </c>
      <c r="R13" s="13">
        <f t="shared" si="4"/>
        <v>4548019096.2519846</v>
      </c>
      <c r="S13" s="13">
        <f t="shared" si="4"/>
        <v>4594347778.8165293</v>
      </c>
      <c r="T13" s="13">
        <f t="shared" si="4"/>
        <v>4496484943.7363682</v>
      </c>
      <c r="U13" s="13">
        <f t="shared" si="4"/>
        <v>4496484943.7363682</v>
      </c>
      <c r="V13" s="13">
        <f t="shared" si="4"/>
        <v>4843169242.4777918</v>
      </c>
      <c r="W13" s="13">
        <f t="shared" si="4"/>
        <v>4947799188.4943476</v>
      </c>
      <c r="X13" s="13">
        <f t="shared" si="4"/>
        <v>4947799188.4943476</v>
      </c>
    </row>
    <row r="14" spans="1:24" ht="15.75">
      <c r="A14" s="8" t="s">
        <v>43</v>
      </c>
      <c r="B14" s="2" t="s">
        <v>27</v>
      </c>
      <c r="C14" s="10"/>
      <c r="D14" s="11">
        <v>1626709359.7101355</v>
      </c>
      <c r="E14" s="11">
        <v>1566325908.2776952</v>
      </c>
      <c r="F14" s="11">
        <v>1598079274.9792371</v>
      </c>
      <c r="G14" s="11">
        <v>1597038180.9890225</v>
      </c>
      <c r="H14" s="11">
        <v>1603805291.9254167</v>
      </c>
      <c r="I14" s="11">
        <v>1551230045.4195852</v>
      </c>
      <c r="J14" s="11">
        <v>1561640985.3217299</v>
      </c>
      <c r="K14" s="11">
        <v>1563723173.3021591</v>
      </c>
      <c r="L14" s="11">
        <v>1568408096.2581241</v>
      </c>
      <c r="M14" s="11">
        <v>1594435446.0134864</v>
      </c>
      <c r="N14" s="11">
        <v>1616298419.8079906</v>
      </c>
      <c r="O14" s="11">
        <v>1644928504.5388889</v>
      </c>
      <c r="P14" s="11">
        <v>1639723034.5878165</v>
      </c>
      <c r="Q14" s="11">
        <v>1578298489.1651618</v>
      </c>
      <c r="R14" s="11">
        <v>1606928573.8960602</v>
      </c>
      <c r="S14" s="11">
        <v>1679284606.2159669</v>
      </c>
      <c r="T14" s="11">
        <v>1581421771.1358051</v>
      </c>
      <c r="U14" s="11">
        <v>1581421771.1358051</v>
      </c>
      <c r="V14" s="11">
        <v>1928106069.8772292</v>
      </c>
      <c r="W14" s="11">
        <v>2032736015.8937852</v>
      </c>
      <c r="X14" s="11">
        <v>2032736015.8937852</v>
      </c>
    </row>
    <row r="15" spans="1:24" ht="15.75">
      <c r="A15" s="8" t="s">
        <v>47</v>
      </c>
      <c r="B15" s="2" t="s">
        <v>6</v>
      </c>
      <c r="C15" s="10"/>
      <c r="D15" s="11">
        <v>2990021939.8960056</v>
      </c>
      <c r="E15" s="11">
        <v>2967117872.1112871</v>
      </c>
      <c r="F15" s="11">
        <v>2967117872.1112871</v>
      </c>
      <c r="G15" s="11">
        <v>2967117872.1112871</v>
      </c>
      <c r="H15" s="11">
        <v>2967117872.1112871</v>
      </c>
      <c r="I15" s="11">
        <v>2967117872.1112871</v>
      </c>
      <c r="J15" s="11">
        <v>2941090522.3559246</v>
      </c>
      <c r="K15" s="11">
        <v>2941090522.3559246</v>
      </c>
      <c r="L15" s="11">
        <v>2941090522.3559246</v>
      </c>
      <c r="M15" s="11">
        <v>2941090522.3559246</v>
      </c>
      <c r="N15" s="11">
        <v>2941090522.3559246</v>
      </c>
      <c r="O15" s="11">
        <v>2941090522.3559246</v>
      </c>
      <c r="P15" s="11">
        <v>2941090522.3559246</v>
      </c>
      <c r="Q15" s="11">
        <v>2941090522.3559246</v>
      </c>
      <c r="R15" s="11">
        <v>2941090522.3559246</v>
      </c>
      <c r="S15" s="11">
        <v>2915063172.6005626</v>
      </c>
      <c r="T15" s="11">
        <v>2915063172.6005626</v>
      </c>
      <c r="U15" s="11">
        <v>2915063172.6005626</v>
      </c>
      <c r="V15" s="11">
        <v>2915063172.6005626</v>
      </c>
      <c r="W15" s="11">
        <v>2915063172.6005626</v>
      </c>
      <c r="X15" s="11">
        <v>2915063172.6005626</v>
      </c>
    </row>
    <row r="16" spans="1:24" ht="15.75">
      <c r="A16" s="15" t="s">
        <v>44</v>
      </c>
      <c r="B16" s="10" t="s">
        <v>11</v>
      </c>
      <c r="C16" s="10"/>
      <c r="D16" s="13">
        <f>+D17+D18</f>
        <v>56810332967.6763</v>
      </c>
      <c r="E16" s="13">
        <f t="shared" ref="E16:X16" si="5">+E17+E18</f>
        <v>56471931891.480347</v>
      </c>
      <c r="F16" s="13">
        <f t="shared" si="5"/>
        <v>56133530815.284409</v>
      </c>
      <c r="G16" s="13">
        <f t="shared" si="5"/>
        <v>55795129739.088463</v>
      </c>
      <c r="H16" s="13">
        <f t="shared" si="5"/>
        <v>55456728662.892517</v>
      </c>
      <c r="I16" s="13">
        <f t="shared" si="5"/>
        <v>55118327586.696571</v>
      </c>
      <c r="J16" s="13">
        <f t="shared" si="5"/>
        <v>54779926510.500626</v>
      </c>
      <c r="K16" s="13">
        <f t="shared" si="5"/>
        <v>54441525434.304672</v>
      </c>
      <c r="L16" s="13">
        <f t="shared" si="5"/>
        <v>54103124358.108734</v>
      </c>
      <c r="M16" s="13">
        <f t="shared" si="5"/>
        <v>53764723281.912781</v>
      </c>
      <c r="N16" s="13">
        <f t="shared" si="5"/>
        <v>53426322205.716843</v>
      </c>
      <c r="O16" s="13">
        <f t="shared" si="5"/>
        <v>53025010016.284958</v>
      </c>
      <c r="P16" s="13">
        <f t="shared" si="5"/>
        <v>52623697826.853065</v>
      </c>
      <c r="Q16" s="13">
        <f t="shared" si="5"/>
        <v>52222385637.421173</v>
      </c>
      <c r="R16" s="13">
        <f t="shared" si="5"/>
        <v>51821073447.989288</v>
      </c>
      <c r="S16" s="13">
        <f t="shared" si="5"/>
        <v>51419761258.557396</v>
      </c>
      <c r="T16" s="13">
        <f t="shared" si="5"/>
        <v>51094567066.569077</v>
      </c>
      <c r="U16" s="13">
        <f t="shared" si="5"/>
        <v>50769372874.58075</v>
      </c>
      <c r="V16" s="13">
        <f t="shared" si="5"/>
        <v>50444178682.59243</v>
      </c>
      <c r="W16" s="13">
        <f t="shared" si="5"/>
        <v>50118984490.604111</v>
      </c>
      <c r="X16" s="13">
        <f t="shared" si="5"/>
        <v>49793790298.615784</v>
      </c>
    </row>
    <row r="17" spans="1:24">
      <c r="A17" s="8" t="s">
        <v>45</v>
      </c>
      <c r="B17" s="2" t="s">
        <v>7</v>
      </c>
      <c r="C17" s="2"/>
      <c r="D17" s="14">
        <v>18577455968.686493</v>
      </c>
      <c r="E17" s="14">
        <v>18469464115.135666</v>
      </c>
      <c r="F17" s="14">
        <v>18361472261.584843</v>
      </c>
      <c r="G17" s="14">
        <v>18253480408.034019</v>
      </c>
      <c r="H17" s="14">
        <v>18145488554.483192</v>
      </c>
      <c r="I17" s="14">
        <v>18037496700.932365</v>
      </c>
      <c r="J17" s="14">
        <v>17929504847.381542</v>
      </c>
      <c r="K17" s="14">
        <v>17821512993.830715</v>
      </c>
      <c r="L17" s="14">
        <v>17713521140.279888</v>
      </c>
      <c r="M17" s="14">
        <v>17605529286.729065</v>
      </c>
      <c r="N17" s="14">
        <v>17497537433.178242</v>
      </c>
      <c r="O17" s="14">
        <v>17368869187.783775</v>
      </c>
      <c r="P17" s="14">
        <v>17240200942.389305</v>
      </c>
      <c r="Q17" s="14">
        <v>17111532696.994837</v>
      </c>
      <c r="R17" s="14">
        <v>16982864451.60037</v>
      </c>
      <c r="S17" s="14">
        <v>16854196206.205902</v>
      </c>
      <c r="T17" s="14">
        <v>16743939111.204134</v>
      </c>
      <c r="U17" s="14">
        <v>16633682016.202366</v>
      </c>
      <c r="V17" s="14">
        <v>16523424921.2006</v>
      </c>
      <c r="W17" s="14">
        <v>16413167826.198832</v>
      </c>
      <c r="X17" s="14">
        <v>16302910731.197063</v>
      </c>
    </row>
    <row r="18" spans="1:24">
      <c r="A18" s="8" t="s">
        <v>46</v>
      </c>
      <c r="B18" s="2" t="s">
        <v>62</v>
      </c>
      <c r="C18" s="2"/>
      <c r="D18" s="14">
        <v>38232876998.989807</v>
      </c>
      <c r="E18" s="14">
        <v>38002467776.344681</v>
      </c>
      <c r="F18" s="14">
        <v>37772058553.699562</v>
      </c>
      <c r="G18" s="14">
        <v>37541649331.054443</v>
      </c>
      <c r="H18" s="14">
        <v>37311240108.409325</v>
      </c>
      <c r="I18" s="14">
        <v>37080830885.764206</v>
      </c>
      <c r="J18" s="14">
        <v>36850421663.11908</v>
      </c>
      <c r="K18" s="14">
        <v>36620012440.473961</v>
      </c>
      <c r="L18" s="14">
        <v>36389603217.828842</v>
      </c>
      <c r="M18" s="14">
        <v>36159193995.183716</v>
      </c>
      <c r="N18" s="14">
        <v>35928784772.538597</v>
      </c>
      <c r="O18" s="14">
        <v>35656140828.501183</v>
      </c>
      <c r="P18" s="14">
        <v>35383496884.46376</v>
      </c>
      <c r="Q18" s="14">
        <v>35110852940.426338</v>
      </c>
      <c r="R18" s="14">
        <v>34838208996.388916</v>
      </c>
      <c r="S18" s="14">
        <v>34565565052.351494</v>
      </c>
      <c r="T18" s="14">
        <v>34350627955.364941</v>
      </c>
      <c r="U18" s="14">
        <v>34135690858.378387</v>
      </c>
      <c r="V18" s="14">
        <v>33920753761.39183</v>
      </c>
      <c r="W18" s="14">
        <v>33705816664.405281</v>
      </c>
      <c r="X18" s="14">
        <v>33490879567.418724</v>
      </c>
    </row>
    <row r="19" spans="1:24" ht="15.75">
      <c r="A19" s="15" t="s">
        <v>48</v>
      </c>
      <c r="B19" s="10" t="s">
        <v>12</v>
      </c>
      <c r="C19" s="10"/>
      <c r="D19" s="13">
        <f>+D20+D21+D22</f>
        <v>0</v>
      </c>
      <c r="E19" s="13">
        <f t="shared" ref="E19:X19" si="6">+E20+E21+E22</f>
        <v>0</v>
      </c>
      <c r="F19" s="13">
        <f t="shared" si="6"/>
        <v>0</v>
      </c>
      <c r="G19" s="13">
        <f t="shared" si="6"/>
        <v>0</v>
      </c>
      <c r="H19" s="13">
        <f t="shared" si="6"/>
        <v>0</v>
      </c>
      <c r="I19" s="13">
        <f t="shared" si="6"/>
        <v>0</v>
      </c>
      <c r="J19" s="13">
        <f t="shared" si="6"/>
        <v>0</v>
      </c>
      <c r="K19" s="13">
        <f t="shared" si="6"/>
        <v>0</v>
      </c>
      <c r="L19" s="13">
        <f t="shared" si="6"/>
        <v>0</v>
      </c>
      <c r="M19" s="13">
        <f t="shared" si="6"/>
        <v>0</v>
      </c>
      <c r="N19" s="13">
        <f t="shared" si="6"/>
        <v>0</v>
      </c>
      <c r="O19" s="13">
        <f t="shared" si="6"/>
        <v>0</v>
      </c>
      <c r="P19" s="13">
        <f t="shared" si="6"/>
        <v>0</v>
      </c>
      <c r="Q19" s="13">
        <f t="shared" si="6"/>
        <v>0</v>
      </c>
      <c r="R19" s="13">
        <f t="shared" si="6"/>
        <v>0</v>
      </c>
      <c r="S19" s="13">
        <f t="shared" si="6"/>
        <v>0</v>
      </c>
      <c r="T19" s="13">
        <f t="shared" si="6"/>
        <v>0</v>
      </c>
      <c r="U19" s="13">
        <f t="shared" si="6"/>
        <v>0</v>
      </c>
      <c r="V19" s="13">
        <f t="shared" si="6"/>
        <v>0</v>
      </c>
      <c r="W19" s="13">
        <f t="shared" si="6"/>
        <v>0</v>
      </c>
      <c r="X19" s="13">
        <f t="shared" si="6"/>
        <v>0</v>
      </c>
    </row>
    <row r="20" spans="1:24" s="16" customFormat="1">
      <c r="A20" s="8" t="s">
        <v>59</v>
      </c>
      <c r="B20" s="2" t="s">
        <v>13</v>
      </c>
      <c r="C20" s="2"/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v>0</v>
      </c>
      <c r="Q20" s="11">
        <v>0</v>
      </c>
      <c r="R20" s="11">
        <v>0</v>
      </c>
      <c r="S20" s="11">
        <v>0</v>
      </c>
      <c r="T20" s="11">
        <v>0</v>
      </c>
      <c r="U20" s="11">
        <v>0</v>
      </c>
      <c r="V20" s="11">
        <v>0</v>
      </c>
      <c r="W20" s="11">
        <v>0</v>
      </c>
      <c r="X20" s="11">
        <v>0</v>
      </c>
    </row>
    <row r="21" spans="1:24" s="16" customFormat="1">
      <c r="A21" s="8" t="s">
        <v>60</v>
      </c>
      <c r="B21" s="2" t="s">
        <v>14</v>
      </c>
      <c r="C21" s="2"/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1">
        <v>0</v>
      </c>
      <c r="Q21" s="11">
        <v>0</v>
      </c>
      <c r="R21" s="11">
        <v>0</v>
      </c>
      <c r="S21" s="11">
        <v>0</v>
      </c>
      <c r="T21" s="11">
        <v>0</v>
      </c>
      <c r="U21" s="11">
        <v>0</v>
      </c>
      <c r="V21" s="11">
        <v>0</v>
      </c>
      <c r="W21" s="11">
        <v>0</v>
      </c>
      <c r="X21" s="11">
        <v>0</v>
      </c>
    </row>
    <row r="22" spans="1:24" s="16" customFormat="1">
      <c r="A22" s="8" t="s">
        <v>61</v>
      </c>
      <c r="B22" s="2" t="s">
        <v>15</v>
      </c>
      <c r="C22" s="2"/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v>0</v>
      </c>
      <c r="Q22" s="11">
        <v>0</v>
      </c>
      <c r="R22" s="11">
        <v>0</v>
      </c>
      <c r="S22" s="11">
        <v>0</v>
      </c>
      <c r="T22" s="11">
        <v>0</v>
      </c>
      <c r="U22" s="11">
        <v>0</v>
      </c>
      <c r="V22" s="11">
        <v>0</v>
      </c>
      <c r="W22" s="11">
        <v>0</v>
      </c>
      <c r="X22" s="11">
        <v>0</v>
      </c>
    </row>
    <row r="23" spans="1:24" ht="15.75">
      <c r="A23" s="17" t="s">
        <v>50</v>
      </c>
      <c r="B23" s="10" t="s">
        <v>16</v>
      </c>
      <c r="C23" s="10"/>
      <c r="D23" s="13">
        <f>+D24+D25+D26+D27+D28+D29+D30+D31+D32+D33</f>
        <v>911074531.2039603</v>
      </c>
      <c r="E23" s="13">
        <f t="shared" ref="E23:X23" si="7">+E24+E25+E26+E27+E28+E29+E30+E31+E32+E33</f>
        <v>903650771.45488465</v>
      </c>
      <c r="F23" s="13">
        <f t="shared" si="7"/>
        <v>893691341.1987431</v>
      </c>
      <c r="G23" s="13">
        <f t="shared" si="7"/>
        <v>886437770.60141909</v>
      </c>
      <c r="H23" s="13">
        <f t="shared" si="7"/>
        <v>879514363.73100126</v>
      </c>
      <c r="I23" s="13">
        <f t="shared" si="7"/>
        <v>872781117.2105583</v>
      </c>
      <c r="J23" s="13">
        <f t="shared" si="7"/>
        <v>866776237.16823041</v>
      </c>
      <c r="K23" s="13">
        <f t="shared" si="7"/>
        <v>859865892.91818357</v>
      </c>
      <c r="L23" s="13">
        <f t="shared" si="7"/>
        <v>853239895.09053612</v>
      </c>
      <c r="M23" s="13">
        <f t="shared" si="7"/>
        <v>845402759.0155369</v>
      </c>
      <c r="N23" s="13">
        <f t="shared" si="7"/>
        <v>836518868.72049201</v>
      </c>
      <c r="O23" s="13">
        <f t="shared" si="7"/>
        <v>828334995.3101027</v>
      </c>
      <c r="P23" s="13">
        <f t="shared" si="7"/>
        <v>821578632.96730042</v>
      </c>
      <c r="Q23" s="13">
        <f t="shared" si="7"/>
        <v>815038163.68238258</v>
      </c>
      <c r="R23" s="13">
        <f t="shared" si="7"/>
        <v>808164477.63741696</v>
      </c>
      <c r="S23" s="13">
        <f t="shared" si="7"/>
        <v>801835976.08205819</v>
      </c>
      <c r="T23" s="13">
        <f t="shared" si="7"/>
        <v>799288874.14661407</v>
      </c>
      <c r="U23" s="13">
        <f t="shared" si="7"/>
        <v>796273785.84529126</v>
      </c>
      <c r="V23" s="13">
        <f t="shared" si="7"/>
        <v>793460633.87891877</v>
      </c>
      <c r="W23" s="13">
        <f t="shared" si="7"/>
        <v>789323337.82418883</v>
      </c>
      <c r="X23" s="13">
        <f t="shared" si="7"/>
        <v>785065665.0341537</v>
      </c>
    </row>
    <row r="24" spans="1:24" s="16" customFormat="1" ht="15.75">
      <c r="A24" s="8" t="s">
        <v>49</v>
      </c>
      <c r="B24" s="18" t="s">
        <v>17</v>
      </c>
      <c r="C24" s="18"/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v>0</v>
      </c>
      <c r="Q24" s="11">
        <v>0</v>
      </c>
      <c r="R24" s="11">
        <v>0</v>
      </c>
      <c r="S24" s="11">
        <v>0</v>
      </c>
      <c r="T24" s="11">
        <v>0</v>
      </c>
      <c r="U24" s="11">
        <v>0</v>
      </c>
      <c r="V24" s="11">
        <v>0</v>
      </c>
      <c r="W24" s="11">
        <v>0</v>
      </c>
      <c r="X24" s="11">
        <v>0</v>
      </c>
    </row>
    <row r="25" spans="1:24" s="16" customFormat="1" ht="15.75">
      <c r="A25" s="8" t="s">
        <v>51</v>
      </c>
      <c r="B25" s="18" t="s">
        <v>18</v>
      </c>
      <c r="C25" s="18"/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11">
        <v>0</v>
      </c>
      <c r="R25" s="11">
        <v>0</v>
      </c>
      <c r="S25" s="11">
        <v>0</v>
      </c>
      <c r="T25" s="11">
        <v>0</v>
      </c>
      <c r="U25" s="11">
        <v>0</v>
      </c>
      <c r="V25" s="11">
        <v>0</v>
      </c>
      <c r="W25" s="11">
        <v>0</v>
      </c>
      <c r="X25" s="11">
        <v>0</v>
      </c>
    </row>
    <row r="26" spans="1:24" s="16" customFormat="1" ht="15.75">
      <c r="A26" s="8" t="s">
        <v>52</v>
      </c>
      <c r="B26" s="18" t="s">
        <v>19</v>
      </c>
      <c r="C26" s="18"/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>
        <v>0</v>
      </c>
      <c r="Q26" s="11">
        <v>0</v>
      </c>
      <c r="R26" s="11">
        <v>0</v>
      </c>
      <c r="S26" s="11">
        <v>0</v>
      </c>
      <c r="T26" s="11">
        <v>0</v>
      </c>
      <c r="U26" s="11">
        <v>0</v>
      </c>
      <c r="V26" s="11">
        <v>0</v>
      </c>
      <c r="W26" s="11">
        <v>0</v>
      </c>
      <c r="X26" s="11">
        <v>0</v>
      </c>
    </row>
    <row r="27" spans="1:24" s="16" customFormat="1" ht="15.75">
      <c r="A27" s="8" t="s">
        <v>52</v>
      </c>
      <c r="B27" s="18" t="s">
        <v>20</v>
      </c>
      <c r="C27" s="18"/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>
        <v>0</v>
      </c>
      <c r="Q27" s="11">
        <v>0</v>
      </c>
      <c r="R27" s="11">
        <v>0</v>
      </c>
      <c r="S27" s="11">
        <v>0</v>
      </c>
      <c r="T27" s="11">
        <v>0</v>
      </c>
      <c r="U27" s="11">
        <v>0</v>
      </c>
      <c r="V27" s="11">
        <v>0</v>
      </c>
      <c r="W27" s="11">
        <v>0</v>
      </c>
      <c r="X27" s="11">
        <v>0</v>
      </c>
    </row>
    <row r="28" spans="1:24" s="16" customFormat="1" ht="15.75">
      <c r="A28" s="8" t="s">
        <v>53</v>
      </c>
      <c r="B28" s="18" t="s">
        <v>21</v>
      </c>
      <c r="C28" s="18"/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1">
        <v>0</v>
      </c>
      <c r="Q28" s="11">
        <v>0</v>
      </c>
      <c r="R28" s="11">
        <v>0</v>
      </c>
      <c r="S28" s="11">
        <v>0</v>
      </c>
      <c r="T28" s="11">
        <v>0</v>
      </c>
      <c r="U28" s="11">
        <v>0</v>
      </c>
      <c r="V28" s="11">
        <v>0</v>
      </c>
      <c r="W28" s="11">
        <v>0</v>
      </c>
      <c r="X28" s="11">
        <v>0</v>
      </c>
    </row>
    <row r="29" spans="1:24" s="16" customFormat="1" ht="15.75">
      <c r="A29" s="8" t="s">
        <v>54</v>
      </c>
      <c r="B29" s="18" t="s">
        <v>22</v>
      </c>
      <c r="C29" s="18"/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11">
        <v>0</v>
      </c>
      <c r="Q29" s="11">
        <v>0</v>
      </c>
      <c r="R29" s="11">
        <v>0</v>
      </c>
      <c r="S29" s="11">
        <v>0</v>
      </c>
      <c r="T29" s="11">
        <v>0</v>
      </c>
      <c r="U29" s="11">
        <v>0</v>
      </c>
      <c r="V29" s="11">
        <v>0</v>
      </c>
      <c r="W29" s="11">
        <v>0</v>
      </c>
      <c r="X29" s="11">
        <v>0</v>
      </c>
    </row>
    <row r="30" spans="1:24" s="16" customFormat="1" ht="15.75">
      <c r="A30" s="8" t="s">
        <v>55</v>
      </c>
      <c r="B30" s="18" t="s">
        <v>23</v>
      </c>
      <c r="C30" s="18"/>
      <c r="D30" s="11">
        <v>911074531.2039603</v>
      </c>
      <c r="E30" s="11">
        <v>903650771.45488465</v>
      </c>
      <c r="F30" s="11">
        <v>893691341.1987431</v>
      </c>
      <c r="G30" s="11">
        <v>886437770.60141909</v>
      </c>
      <c r="H30" s="11">
        <v>879514363.73100126</v>
      </c>
      <c r="I30" s="11">
        <v>872781117.2105583</v>
      </c>
      <c r="J30" s="11">
        <v>866776237.16823041</v>
      </c>
      <c r="K30" s="11">
        <v>859865892.91818357</v>
      </c>
      <c r="L30" s="11">
        <v>853239895.09053612</v>
      </c>
      <c r="M30" s="11">
        <v>845402759.0155369</v>
      </c>
      <c r="N30" s="11">
        <v>836518868.72049201</v>
      </c>
      <c r="O30" s="11">
        <v>828334995.3101027</v>
      </c>
      <c r="P30" s="11">
        <v>821578632.96730042</v>
      </c>
      <c r="Q30" s="11">
        <v>815038163.68238258</v>
      </c>
      <c r="R30" s="11">
        <v>808164477.63741696</v>
      </c>
      <c r="S30" s="11">
        <v>801835976.08205819</v>
      </c>
      <c r="T30" s="11">
        <v>799288874.14661407</v>
      </c>
      <c r="U30" s="11">
        <v>796273785.84529126</v>
      </c>
      <c r="V30" s="11">
        <v>793460633.87891877</v>
      </c>
      <c r="W30" s="11">
        <v>789323337.82418883</v>
      </c>
      <c r="X30" s="11">
        <v>785065665.0341537</v>
      </c>
    </row>
    <row r="31" spans="1:24" s="16" customFormat="1" ht="15.75">
      <c r="A31" s="8" t="s">
        <v>56</v>
      </c>
      <c r="B31" s="18" t="s">
        <v>24</v>
      </c>
      <c r="C31" s="18"/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  <c r="P31" s="11">
        <v>0</v>
      </c>
      <c r="Q31" s="11">
        <v>0</v>
      </c>
      <c r="R31" s="11">
        <v>0</v>
      </c>
      <c r="S31" s="11">
        <v>0</v>
      </c>
      <c r="T31" s="11">
        <v>0</v>
      </c>
      <c r="U31" s="11">
        <v>0</v>
      </c>
      <c r="V31" s="11">
        <v>0</v>
      </c>
      <c r="W31" s="11">
        <v>0</v>
      </c>
      <c r="X31" s="11">
        <v>0</v>
      </c>
    </row>
    <row r="32" spans="1:24" s="16" customFormat="1" ht="15.75">
      <c r="A32" s="8" t="s">
        <v>57</v>
      </c>
      <c r="B32" s="18" t="s">
        <v>25</v>
      </c>
      <c r="C32" s="18"/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  <c r="P32" s="11">
        <v>0</v>
      </c>
      <c r="Q32" s="11">
        <v>0</v>
      </c>
      <c r="R32" s="11">
        <v>0</v>
      </c>
      <c r="S32" s="11">
        <v>0</v>
      </c>
      <c r="T32" s="11">
        <v>0</v>
      </c>
      <c r="U32" s="11">
        <v>0</v>
      </c>
      <c r="V32" s="11">
        <v>0</v>
      </c>
      <c r="W32" s="11">
        <v>0</v>
      </c>
      <c r="X32" s="11">
        <v>0</v>
      </c>
    </row>
    <row r="33" spans="1:24" s="16" customFormat="1" ht="15.75">
      <c r="A33" s="8" t="s">
        <v>58</v>
      </c>
      <c r="B33" s="18" t="s">
        <v>26</v>
      </c>
      <c r="C33" s="18"/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 s="11">
        <v>0</v>
      </c>
      <c r="Q33" s="11">
        <v>0</v>
      </c>
      <c r="R33" s="11">
        <v>0</v>
      </c>
      <c r="S33" s="11">
        <v>0</v>
      </c>
      <c r="T33" s="11">
        <v>0</v>
      </c>
      <c r="U33" s="11">
        <v>0</v>
      </c>
      <c r="V33" s="11">
        <v>0</v>
      </c>
      <c r="W33" s="11">
        <v>0</v>
      </c>
      <c r="X33" s="11">
        <v>0</v>
      </c>
    </row>
    <row r="34" spans="1:24" s="16" customFormat="1" ht="15.75">
      <c r="A34" s="17"/>
      <c r="B34" s="10"/>
      <c r="C34" s="18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</row>
    <row r="35" spans="1:24" ht="15.75">
      <c r="A35" s="25">
        <v>4</v>
      </c>
      <c r="B35" s="9" t="s">
        <v>8</v>
      </c>
      <c r="C35" s="10"/>
      <c r="D35" s="11">
        <v>5126937072.9625158</v>
      </c>
      <c r="E35" s="11">
        <v>5106604392.495245</v>
      </c>
      <c r="F35" s="11">
        <v>5219640311.0237532</v>
      </c>
      <c r="G35" s="11">
        <v>5103847418.8742552</v>
      </c>
      <c r="H35" s="11">
        <v>5250311642.5755739</v>
      </c>
      <c r="I35" s="11">
        <v>5498439268.6111212</v>
      </c>
      <c r="J35" s="11">
        <v>5785509147.0657053</v>
      </c>
      <c r="K35" s="11">
        <v>5966250378.3586931</v>
      </c>
      <c r="L35" s="11">
        <v>6318179952.4334164</v>
      </c>
      <c r="M35" s="11">
        <v>6720006276.6617813</v>
      </c>
      <c r="N35" s="11">
        <v>6934148623.0801439</v>
      </c>
      <c r="O35" s="11">
        <v>7251796177.4576769</v>
      </c>
      <c r="P35" s="11">
        <v>7299281203.3343859</v>
      </c>
      <c r="Q35" s="11">
        <v>7786204585.579464</v>
      </c>
      <c r="R35" s="11">
        <v>8244272242.3177547</v>
      </c>
      <c r="S35" s="11">
        <v>8707815258.6918411</v>
      </c>
      <c r="T35" s="11">
        <v>8922164248.9249954</v>
      </c>
      <c r="U35" s="11">
        <v>9362783999.4249516</v>
      </c>
      <c r="V35" s="11">
        <v>9666330123.0526066</v>
      </c>
      <c r="W35" s="11">
        <v>9878512793.68853</v>
      </c>
      <c r="X35" s="11">
        <v>10297784138.543909</v>
      </c>
    </row>
    <row r="36" spans="1:24" ht="15.75">
      <c r="A36" s="25">
        <v>5</v>
      </c>
      <c r="B36" s="9" t="s">
        <v>9</v>
      </c>
      <c r="C36" s="10"/>
      <c r="D36" s="11">
        <v>7241573.0000000019</v>
      </c>
      <c r="E36" s="11">
        <v>7461567</v>
      </c>
      <c r="F36" s="11">
        <v>7686866.0000000019</v>
      </c>
      <c r="G36" s="11">
        <v>7915080.0000000009</v>
      </c>
      <c r="H36" s="11">
        <v>8143139.9999999991</v>
      </c>
      <c r="I36" s="11">
        <v>8369125</v>
      </c>
      <c r="J36" s="11">
        <v>8591861.0000000019</v>
      </c>
      <c r="K36" s="11">
        <v>8812695</v>
      </c>
      <c r="L36" s="11">
        <v>9035367.0000000019</v>
      </c>
      <c r="M36" s="11">
        <v>9265134.9999999944</v>
      </c>
      <c r="N36" s="11">
        <v>9505862.0000000019</v>
      </c>
      <c r="O36" s="11">
        <v>9758840.9999999981</v>
      </c>
      <c r="P36" s="11">
        <v>10023194.000000002</v>
      </c>
      <c r="Q36" s="11">
        <v>10297956</v>
      </c>
      <c r="R36" s="11">
        <v>10581316</v>
      </c>
      <c r="S36" s="11">
        <v>10871907.999999996</v>
      </c>
      <c r="T36" s="11">
        <v>11169548.999999996</v>
      </c>
      <c r="U36" s="11">
        <v>11474661.000000002</v>
      </c>
      <c r="V36" s="11">
        <v>11787123.000000002</v>
      </c>
      <c r="W36" s="11">
        <v>12106864.999999998</v>
      </c>
      <c r="X36" s="11">
        <v>12433728</v>
      </c>
    </row>
    <row r="37" spans="1:24" ht="15.75">
      <c r="C37" s="10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</row>
    <row r="38" spans="1:24">
      <c r="B38" s="1" t="s">
        <v>35</v>
      </c>
      <c r="C38" s="1"/>
      <c r="D38" s="33">
        <v>1990</v>
      </c>
      <c r="E38" s="33">
        <v>1991</v>
      </c>
      <c r="F38" s="33">
        <v>1992</v>
      </c>
      <c r="G38" s="33">
        <v>1993</v>
      </c>
      <c r="H38" s="33">
        <v>1994</v>
      </c>
      <c r="I38" s="33">
        <v>1995</v>
      </c>
      <c r="J38" s="33">
        <v>1996</v>
      </c>
      <c r="K38" s="33">
        <v>1997</v>
      </c>
      <c r="L38" s="33">
        <v>1998</v>
      </c>
      <c r="M38" s="33">
        <v>1999</v>
      </c>
      <c r="N38" s="33">
        <v>2000</v>
      </c>
      <c r="O38" s="33">
        <v>2001</v>
      </c>
      <c r="P38" s="33">
        <v>2002</v>
      </c>
      <c r="Q38" s="33">
        <v>2003</v>
      </c>
      <c r="R38" s="33">
        <v>2004</v>
      </c>
      <c r="S38" s="33">
        <v>2005</v>
      </c>
      <c r="T38" s="33">
        <v>2006</v>
      </c>
      <c r="U38" s="33">
        <v>2007</v>
      </c>
      <c r="V38" s="33">
        <v>2008</v>
      </c>
      <c r="W38" s="33">
        <v>2009</v>
      </c>
      <c r="X38" s="33">
        <v>2010</v>
      </c>
    </row>
    <row r="39" spans="1:24" ht="16.5">
      <c r="B39" s="23" t="s">
        <v>28</v>
      </c>
      <c r="C39" s="7"/>
      <c r="D39" s="11">
        <f t="shared" ref="D39:X39" si="8">+D7/D36</f>
        <v>15613.898485289013</v>
      </c>
      <c r="E39" s="11">
        <f t="shared" si="8"/>
        <v>15117.079714515561</v>
      </c>
      <c r="F39" s="11">
        <f t="shared" si="8"/>
        <v>14882.912150999649</v>
      </c>
      <c r="G39" s="11">
        <f t="shared" si="8"/>
        <v>14652.277931886261</v>
      </c>
      <c r="H39" s="11">
        <f t="shared" si="8"/>
        <v>14447.25616744855</v>
      </c>
      <c r="I39" s="11">
        <f t="shared" si="8"/>
        <v>14251.633644994121</v>
      </c>
      <c r="J39" s="11">
        <f t="shared" si="8"/>
        <v>14081.829632324885</v>
      </c>
      <c r="K39" s="11">
        <f t="shared" si="8"/>
        <v>13927.020832429649</v>
      </c>
      <c r="L39" s="11">
        <f t="shared" si="8"/>
        <v>13809.016602578007</v>
      </c>
      <c r="M39" s="11">
        <f t="shared" si="8"/>
        <v>13706.856133720243</v>
      </c>
      <c r="N39" s="11">
        <f t="shared" si="8"/>
        <v>13601.458149180482</v>
      </c>
      <c r="O39" s="11">
        <f t="shared" si="8"/>
        <v>13493.804261212159</v>
      </c>
      <c r="P39" s="11">
        <f t="shared" si="8"/>
        <v>13386.670856417217</v>
      </c>
      <c r="Q39" s="11">
        <f t="shared" si="8"/>
        <v>13275.020530237662</v>
      </c>
      <c r="R39" s="11">
        <f t="shared" si="8"/>
        <v>12952.460798138518</v>
      </c>
      <c r="S39" s="11">
        <f t="shared" si="8"/>
        <v>12875.217363876598</v>
      </c>
      <c r="T39" s="11">
        <f t="shared" si="8"/>
        <v>12812.404122236672</v>
      </c>
      <c r="U39" s="11">
        <f t="shared" si="8"/>
        <v>12771.516738704613</v>
      </c>
      <c r="V39" s="11">
        <f t="shared" si="8"/>
        <v>12775.535351833751</v>
      </c>
      <c r="W39" s="11">
        <f t="shared" si="8"/>
        <v>12740.119647744828</v>
      </c>
      <c r="X39" s="11">
        <f t="shared" si="8"/>
        <v>12719.333720094255</v>
      </c>
    </row>
    <row r="40" spans="1:24" ht="15.75">
      <c r="B40" s="20" t="s">
        <v>5</v>
      </c>
      <c r="C40" s="7"/>
      <c r="D40" s="11">
        <f t="shared" ref="D40:X40" si="9">+D8/D36</f>
        <v>1798.4821484971194</v>
      </c>
      <c r="E40" s="11">
        <f t="shared" si="9"/>
        <v>1798.3099054020681</v>
      </c>
      <c r="F40" s="11">
        <f t="shared" si="9"/>
        <v>1802.1096995381208</v>
      </c>
      <c r="G40" s="11">
        <f t="shared" si="9"/>
        <v>1795.848637273655</v>
      </c>
      <c r="H40" s="11">
        <f t="shared" si="9"/>
        <v>1795.6451579286629</v>
      </c>
      <c r="I40" s="11">
        <f t="shared" si="9"/>
        <v>1798.2740160607768</v>
      </c>
      <c r="J40" s="11">
        <f t="shared" si="9"/>
        <v>1815.9664426703946</v>
      </c>
      <c r="K40" s="11">
        <f t="shared" si="9"/>
        <v>1829.3012128055123</v>
      </c>
      <c r="L40" s="11">
        <f t="shared" si="9"/>
        <v>1867.838410809032</v>
      </c>
      <c r="M40" s="11">
        <f t="shared" si="9"/>
        <v>1913.9082550732112</v>
      </c>
      <c r="N40" s="11">
        <f t="shared" si="9"/>
        <v>1954.1388781215192</v>
      </c>
      <c r="O40" s="11">
        <f t="shared" si="9"/>
        <v>1995.7780794525083</v>
      </c>
      <c r="P40" s="11">
        <f t="shared" si="9"/>
        <v>2033.8485481299656</v>
      </c>
      <c r="Q40" s="11">
        <f t="shared" si="9"/>
        <v>2070.2541132546003</v>
      </c>
      <c r="R40" s="11">
        <f t="shared" si="9"/>
        <v>2115.2066101391647</v>
      </c>
      <c r="S40" s="11">
        <f t="shared" si="9"/>
        <v>2163.1483354348125</v>
      </c>
      <c r="T40" s="11">
        <f t="shared" si="9"/>
        <v>2227.1014928728951</v>
      </c>
      <c r="U40" s="11">
        <f t="shared" si="9"/>
        <v>2296.4085721745892</v>
      </c>
      <c r="V40" s="11">
        <f t="shared" si="9"/>
        <v>2371.9519493254065</v>
      </c>
      <c r="W40" s="11">
        <f t="shared" si="9"/>
        <v>2420.4786144841146</v>
      </c>
      <c r="X40" s="11">
        <f t="shared" si="9"/>
        <v>2484.633787444895</v>
      </c>
    </row>
    <row r="41" spans="1:24" ht="15.75">
      <c r="B41" s="20" t="s">
        <v>38</v>
      </c>
      <c r="C41" s="7"/>
      <c r="D41" s="37">
        <f>+D9/D36</f>
        <v>5207.0464703987254</v>
      </c>
      <c r="E41" s="37">
        <f t="shared" ref="E41:X41" si="10">+E9/E36</f>
        <v>5021.7155250302412</v>
      </c>
      <c r="F41" s="37">
        <f t="shared" si="10"/>
        <v>5068.119609901175</v>
      </c>
      <c r="G41" s="37">
        <f t="shared" si="10"/>
        <v>5118.5765422980121</v>
      </c>
      <c r="H41" s="37">
        <f t="shared" si="10"/>
        <v>5172.0433991557966</v>
      </c>
      <c r="I41" s="37">
        <f t="shared" si="10"/>
        <v>5223.2780348075539</v>
      </c>
      <c r="J41" s="37">
        <f t="shared" si="10"/>
        <v>5265.1174542024746</v>
      </c>
      <c r="K41" s="37">
        <f t="shared" si="10"/>
        <v>5311.350067190865</v>
      </c>
      <c r="L41" s="37">
        <f t="shared" si="10"/>
        <v>5359.723019907854</v>
      </c>
      <c r="M41" s="37">
        <f t="shared" si="10"/>
        <v>5409.2684169556733</v>
      </c>
      <c r="N41" s="37">
        <f t="shared" si="10"/>
        <v>5459.5343004165061</v>
      </c>
      <c r="O41" s="37">
        <f t="shared" si="10"/>
        <v>5509.6753070512832</v>
      </c>
      <c r="P41" s="37">
        <f t="shared" si="10"/>
        <v>5563.6407343534247</v>
      </c>
      <c r="Q41" s="37">
        <f t="shared" si="10"/>
        <v>5615.6171904157063</v>
      </c>
      <c r="R41" s="37">
        <f t="shared" si="10"/>
        <v>5433.6487175759485</v>
      </c>
      <c r="S41" s="37">
        <f t="shared" si="10"/>
        <v>5486.128465529001</v>
      </c>
      <c r="T41" s="37">
        <f t="shared" si="10"/>
        <v>5536.7244921039755</v>
      </c>
      <c r="U41" s="37">
        <f t="shared" si="10"/>
        <v>5589.3750190180908</v>
      </c>
      <c r="V41" s="37">
        <f t="shared" si="10"/>
        <v>5645.78045441413</v>
      </c>
      <c r="W41" s="37">
        <f t="shared" si="10"/>
        <v>5706.0513866492538</v>
      </c>
      <c r="X41" s="37">
        <f t="shared" si="10"/>
        <v>5768.8908726357986</v>
      </c>
    </row>
    <row r="42" spans="1:24" ht="15.75">
      <c r="B42" s="20" t="s">
        <v>10</v>
      </c>
      <c r="C42" s="9"/>
      <c r="D42" s="11">
        <f t="shared" ref="D42:X42" si="11">+D10/D36</f>
        <v>8608.3698663931682</v>
      </c>
      <c r="E42" s="11">
        <f t="shared" si="11"/>
        <v>8297.0542840832513</v>
      </c>
      <c r="F42" s="11">
        <f t="shared" si="11"/>
        <v>8012.6828415603532</v>
      </c>
      <c r="G42" s="11">
        <f t="shared" si="11"/>
        <v>7737.8527523145922</v>
      </c>
      <c r="H42" s="11">
        <f t="shared" si="11"/>
        <v>7479.5676103640899</v>
      </c>
      <c r="I42" s="11">
        <f t="shared" si="11"/>
        <v>7230.0815941257897</v>
      </c>
      <c r="J42" s="11">
        <f t="shared" si="11"/>
        <v>7000.7457354520166</v>
      </c>
      <c r="K42" s="11">
        <f t="shared" si="11"/>
        <v>6786.3695524332725</v>
      </c>
      <c r="L42" s="11">
        <f t="shared" si="11"/>
        <v>6581.4551718611219</v>
      </c>
      <c r="M42" s="11">
        <f t="shared" si="11"/>
        <v>6383.6794616913585</v>
      </c>
      <c r="N42" s="11">
        <f t="shared" si="11"/>
        <v>6187.7849706424558</v>
      </c>
      <c r="O42" s="11">
        <f t="shared" si="11"/>
        <v>5988.3508747083679</v>
      </c>
      <c r="P42" s="11">
        <f t="shared" si="11"/>
        <v>5789.1815739338272</v>
      </c>
      <c r="Q42" s="11">
        <f t="shared" si="11"/>
        <v>5589.1492265673542</v>
      </c>
      <c r="R42" s="11">
        <f t="shared" si="11"/>
        <v>5403.6054704234039</v>
      </c>
      <c r="S42" s="11">
        <f t="shared" si="11"/>
        <v>5225.9405629127841</v>
      </c>
      <c r="T42" s="11">
        <f t="shared" si="11"/>
        <v>5048.5781372598012</v>
      </c>
      <c r="U42" s="11">
        <f t="shared" si="11"/>
        <v>4885.7331475119308</v>
      </c>
      <c r="V42" s="11">
        <f t="shared" si="11"/>
        <v>4757.8029480942159</v>
      </c>
      <c r="W42" s="11">
        <f t="shared" si="11"/>
        <v>4613.58964661146</v>
      </c>
      <c r="X42" s="11">
        <f t="shared" si="11"/>
        <v>4465.8090600135602</v>
      </c>
    </row>
    <row r="43" spans="1:24" ht="15.75">
      <c r="B43" s="26" t="s">
        <v>32</v>
      </c>
      <c r="C43" s="9"/>
      <c r="D43" s="11">
        <f t="shared" ref="D43:X43" si="12">+D11/D36</f>
        <v>8482.5581772471851</v>
      </c>
      <c r="E43" s="11">
        <f t="shared" si="12"/>
        <v>8175.9469119381129</v>
      </c>
      <c r="F43" s="11">
        <f t="shared" si="12"/>
        <v>7896.4207210552277</v>
      </c>
      <c r="G43" s="11">
        <f t="shared" si="12"/>
        <v>7625.859219640075</v>
      </c>
      <c r="H43" s="11">
        <f t="shared" si="12"/>
        <v>7371.5608262819051</v>
      </c>
      <c r="I43" s="11">
        <f t="shared" si="12"/>
        <v>7125.7957676850865</v>
      </c>
      <c r="J43" s="11">
        <f t="shared" si="12"/>
        <v>6899.8623253074356</v>
      </c>
      <c r="K43" s="11">
        <f t="shared" si="12"/>
        <v>6688.798276799861</v>
      </c>
      <c r="L43" s="11">
        <f t="shared" si="12"/>
        <v>6487.021830626556</v>
      </c>
      <c r="M43" s="11">
        <f t="shared" si="12"/>
        <v>6292.4338663475737</v>
      </c>
      <c r="N43" s="11">
        <f t="shared" si="12"/>
        <v>6099.7846537095475</v>
      </c>
      <c r="O43" s="11">
        <f t="shared" si="12"/>
        <v>5903.4704062890032</v>
      </c>
      <c r="P43" s="11">
        <f t="shared" si="12"/>
        <v>5707.2138266301936</v>
      </c>
      <c r="Q43" s="11">
        <f t="shared" si="12"/>
        <v>5510.0036015829028</v>
      </c>
      <c r="R43" s="11">
        <f t="shared" si="12"/>
        <v>5327.2289140822631</v>
      </c>
      <c r="S43" s="11">
        <f t="shared" si="12"/>
        <v>5152.1875495427248</v>
      </c>
      <c r="T43" s="11">
        <f t="shared" si="12"/>
        <v>4977.0185000581014</v>
      </c>
      <c r="U43" s="11">
        <f t="shared" si="12"/>
        <v>4816.3390463837759</v>
      </c>
      <c r="V43" s="11">
        <f t="shared" si="12"/>
        <v>4690.4870616069938</v>
      </c>
      <c r="W43" s="11">
        <f t="shared" si="12"/>
        <v>4548.3933024030966</v>
      </c>
      <c r="X43" s="11">
        <f t="shared" si="12"/>
        <v>4402.669053650694</v>
      </c>
    </row>
    <row r="44" spans="1:24" ht="15.75">
      <c r="B44" s="26" t="s">
        <v>33</v>
      </c>
      <c r="C44" s="9"/>
      <c r="D44" s="11">
        <f t="shared" ref="D44:X44" si="13">+D12/D36</f>
        <v>125.81168914598528</v>
      </c>
      <c r="E44" s="11">
        <f t="shared" si="13"/>
        <v>121.1073721451385</v>
      </c>
      <c r="F44" s="11">
        <f t="shared" si="13"/>
        <v>116.26212050512432</v>
      </c>
      <c r="G44" s="11">
        <f t="shared" si="13"/>
        <v>111.99353267451737</v>
      </c>
      <c r="H44" s="11">
        <f t="shared" si="13"/>
        <v>108.00678408218468</v>
      </c>
      <c r="I44" s="11">
        <f t="shared" si="13"/>
        <v>104.28582644070417</v>
      </c>
      <c r="J44" s="11">
        <f t="shared" si="13"/>
        <v>100.88341014458105</v>
      </c>
      <c r="K44" s="11">
        <f t="shared" si="13"/>
        <v>97.571275633411076</v>
      </c>
      <c r="L44" s="11">
        <f t="shared" si="13"/>
        <v>94.433341234565901</v>
      </c>
      <c r="M44" s="11">
        <f t="shared" si="13"/>
        <v>91.245595343784785</v>
      </c>
      <c r="N44" s="11">
        <f t="shared" si="13"/>
        <v>88.000316932908547</v>
      </c>
      <c r="O44" s="11">
        <f t="shared" si="13"/>
        <v>84.880468419364846</v>
      </c>
      <c r="P44" s="11">
        <f t="shared" si="13"/>
        <v>81.967747303633971</v>
      </c>
      <c r="Q44" s="11">
        <f t="shared" si="13"/>
        <v>79.14562498445153</v>
      </c>
      <c r="R44" s="11">
        <f t="shared" si="13"/>
        <v>76.376556341141026</v>
      </c>
      <c r="S44" s="11">
        <f t="shared" si="13"/>
        <v>73.753013370059648</v>
      </c>
      <c r="T44" s="11">
        <f t="shared" si="13"/>
        <v>71.559637201700298</v>
      </c>
      <c r="U44" s="11">
        <f t="shared" si="13"/>
        <v>69.39410112815456</v>
      </c>
      <c r="V44" s="11">
        <f t="shared" si="13"/>
        <v>67.315886487221576</v>
      </c>
      <c r="W44" s="11">
        <f t="shared" si="13"/>
        <v>65.196344208363513</v>
      </c>
      <c r="X44" s="11">
        <f t="shared" si="13"/>
        <v>63.140006362866686</v>
      </c>
    </row>
    <row r="45" spans="1:24" ht="15.75">
      <c r="B45" s="10" t="s">
        <v>31</v>
      </c>
      <c r="C45" s="9"/>
      <c r="D45" s="11">
        <f t="shared" ref="D45:X45" si="14">+D13/D36</f>
        <v>637.53155558966819</v>
      </c>
      <c r="E45" s="11">
        <f t="shared" si="14"/>
        <v>607.57261583109596</v>
      </c>
      <c r="F45" s="11">
        <f t="shared" si="14"/>
        <v>593.89576286233216</v>
      </c>
      <c r="G45" s="11">
        <f t="shared" si="14"/>
        <v>576.64054603368618</v>
      </c>
      <c r="H45" s="11">
        <f t="shared" si="14"/>
        <v>561.32194264579812</v>
      </c>
      <c r="I45" s="11">
        <f t="shared" si="14"/>
        <v>539.88295282133708</v>
      </c>
      <c r="J45" s="11">
        <f t="shared" si="14"/>
        <v>524.06940797548441</v>
      </c>
      <c r="K45" s="11">
        <f t="shared" si="14"/>
        <v>511.17322177359864</v>
      </c>
      <c r="L45" s="11">
        <f t="shared" si="14"/>
        <v>499.09412850790102</v>
      </c>
      <c r="M45" s="11">
        <f t="shared" si="14"/>
        <v>489.52616107260326</v>
      </c>
      <c r="N45" s="11">
        <f t="shared" si="14"/>
        <v>479.42931868397784</v>
      </c>
      <c r="O45" s="11">
        <f t="shared" si="14"/>
        <v>469.93480341516113</v>
      </c>
      <c r="P45" s="11">
        <f t="shared" si="14"/>
        <v>457.02134039745613</v>
      </c>
      <c r="Q45" s="11">
        <f t="shared" si="14"/>
        <v>438.86272300261203</v>
      </c>
      <c r="R45" s="11">
        <f t="shared" si="14"/>
        <v>429.81601685952717</v>
      </c>
      <c r="S45" s="11">
        <f t="shared" si="14"/>
        <v>422.58891252727034</v>
      </c>
      <c r="T45" s="11">
        <f t="shared" si="14"/>
        <v>402.56638327441595</v>
      </c>
      <c r="U45" s="11">
        <f t="shared" si="14"/>
        <v>391.86211633932953</v>
      </c>
      <c r="V45" s="11">
        <f t="shared" si="14"/>
        <v>410.88645995106617</v>
      </c>
      <c r="W45" s="11">
        <f t="shared" si="14"/>
        <v>408.67715866116856</v>
      </c>
      <c r="X45" s="11">
        <f t="shared" si="14"/>
        <v>397.93368396786127</v>
      </c>
    </row>
    <row r="46" spans="1:24" ht="15.75">
      <c r="B46" s="10" t="s">
        <v>11</v>
      </c>
      <c r="C46" s="9"/>
      <c r="D46" s="11">
        <f t="shared" ref="D46:X46" si="15">+D16/D36</f>
        <v>7845.0266216575164</v>
      </c>
      <c r="E46" s="11">
        <f t="shared" si="15"/>
        <v>7568.3742961070175</v>
      </c>
      <c r="F46" s="11">
        <f t="shared" si="15"/>
        <v>7302.5249581928965</v>
      </c>
      <c r="G46" s="11">
        <f t="shared" si="15"/>
        <v>7049.2186736063886</v>
      </c>
      <c r="H46" s="11">
        <f t="shared" si="15"/>
        <v>6810.238883636106</v>
      </c>
      <c r="I46" s="11">
        <f t="shared" si="15"/>
        <v>6585.9128148637492</v>
      </c>
      <c r="J46" s="11">
        <f t="shared" si="15"/>
        <v>6375.7929173319508</v>
      </c>
      <c r="K46" s="11">
        <f t="shared" si="15"/>
        <v>6177.625055026263</v>
      </c>
      <c r="L46" s="11">
        <f t="shared" si="15"/>
        <v>5987.9277021186545</v>
      </c>
      <c r="M46" s="11">
        <f t="shared" si="15"/>
        <v>5802.9077052749708</v>
      </c>
      <c r="N46" s="11">
        <f t="shared" si="15"/>
        <v>5620.3553350255697</v>
      </c>
      <c r="O46" s="11">
        <f t="shared" si="15"/>
        <v>5433.5356028738424</v>
      </c>
      <c r="P46" s="11">
        <f t="shared" si="15"/>
        <v>5250.1924862327378</v>
      </c>
      <c r="Q46" s="11">
        <f t="shared" si="15"/>
        <v>5071.1408785802905</v>
      </c>
      <c r="R46" s="11">
        <f t="shared" si="15"/>
        <v>4897.4128972227354</v>
      </c>
      <c r="S46" s="11">
        <f t="shared" si="15"/>
        <v>4729.5986370154542</v>
      </c>
      <c r="T46" s="11">
        <f t="shared" si="15"/>
        <v>4574.4521167836847</v>
      </c>
      <c r="U46" s="11">
        <f t="shared" si="15"/>
        <v>4424.4769300444468</v>
      </c>
      <c r="V46" s="11">
        <f t="shared" si="15"/>
        <v>4279.6006016559277</v>
      </c>
      <c r="W46" s="11">
        <f t="shared" si="15"/>
        <v>4139.7161437419281</v>
      </c>
      <c r="X46" s="11">
        <f t="shared" si="15"/>
        <v>4004.7353696828322</v>
      </c>
    </row>
    <row r="47" spans="1:24" ht="15.75">
      <c r="B47" s="10" t="s">
        <v>12</v>
      </c>
      <c r="C47" s="9"/>
      <c r="D47" s="11">
        <f t="shared" ref="D47:X47" si="16">+D19/D36</f>
        <v>0</v>
      </c>
      <c r="E47" s="11">
        <f t="shared" si="16"/>
        <v>0</v>
      </c>
      <c r="F47" s="11">
        <f t="shared" si="16"/>
        <v>0</v>
      </c>
      <c r="G47" s="11">
        <f t="shared" si="16"/>
        <v>0</v>
      </c>
      <c r="H47" s="11">
        <f t="shared" si="16"/>
        <v>0</v>
      </c>
      <c r="I47" s="11">
        <f t="shared" si="16"/>
        <v>0</v>
      </c>
      <c r="J47" s="11">
        <f t="shared" si="16"/>
        <v>0</v>
      </c>
      <c r="K47" s="11">
        <f t="shared" si="16"/>
        <v>0</v>
      </c>
      <c r="L47" s="11">
        <f t="shared" si="16"/>
        <v>0</v>
      </c>
      <c r="M47" s="11">
        <f t="shared" si="16"/>
        <v>0</v>
      </c>
      <c r="N47" s="11">
        <f t="shared" si="16"/>
        <v>0</v>
      </c>
      <c r="O47" s="11">
        <f t="shared" si="16"/>
        <v>0</v>
      </c>
      <c r="P47" s="11">
        <f t="shared" si="16"/>
        <v>0</v>
      </c>
      <c r="Q47" s="11">
        <f t="shared" si="16"/>
        <v>0</v>
      </c>
      <c r="R47" s="11">
        <f t="shared" si="16"/>
        <v>0</v>
      </c>
      <c r="S47" s="11">
        <f t="shared" si="16"/>
        <v>0</v>
      </c>
      <c r="T47" s="11">
        <f t="shared" si="16"/>
        <v>0</v>
      </c>
      <c r="U47" s="11">
        <f t="shared" si="16"/>
        <v>0</v>
      </c>
      <c r="V47" s="11">
        <f t="shared" si="16"/>
        <v>0</v>
      </c>
      <c r="W47" s="11">
        <f t="shared" si="16"/>
        <v>0</v>
      </c>
      <c r="X47" s="11">
        <f t="shared" si="16"/>
        <v>0</v>
      </c>
    </row>
    <row r="48" spans="1:24" ht="15.75">
      <c r="B48" s="10" t="s">
        <v>16</v>
      </c>
      <c r="C48" s="9"/>
      <c r="D48" s="11">
        <f t="shared" ref="D48:X48" si="17">+D23/D36</f>
        <v>125.81168914598528</v>
      </c>
      <c r="E48" s="11">
        <f t="shared" si="17"/>
        <v>121.1073721451385</v>
      </c>
      <c r="F48" s="11">
        <f t="shared" si="17"/>
        <v>116.26212050512432</v>
      </c>
      <c r="G48" s="11">
        <f t="shared" si="17"/>
        <v>111.99353267451737</v>
      </c>
      <c r="H48" s="11">
        <f t="shared" si="17"/>
        <v>108.00678408218468</v>
      </c>
      <c r="I48" s="11">
        <f t="shared" si="17"/>
        <v>104.28582644070417</v>
      </c>
      <c r="J48" s="11">
        <f t="shared" si="17"/>
        <v>100.88341014458105</v>
      </c>
      <c r="K48" s="11">
        <f t="shared" si="17"/>
        <v>97.571275633411076</v>
      </c>
      <c r="L48" s="11">
        <f t="shared" si="17"/>
        <v>94.433341234565901</v>
      </c>
      <c r="M48" s="11">
        <f t="shared" si="17"/>
        <v>91.245595343784785</v>
      </c>
      <c r="N48" s="11">
        <f t="shared" si="17"/>
        <v>88.000316932908547</v>
      </c>
      <c r="O48" s="11">
        <f t="shared" si="17"/>
        <v>84.880468419364846</v>
      </c>
      <c r="P48" s="11">
        <f t="shared" si="17"/>
        <v>81.967747303633971</v>
      </c>
      <c r="Q48" s="11">
        <f t="shared" si="17"/>
        <v>79.14562498445153</v>
      </c>
      <c r="R48" s="11">
        <f t="shared" si="17"/>
        <v>76.376556341141026</v>
      </c>
      <c r="S48" s="11">
        <f t="shared" si="17"/>
        <v>73.753013370059648</v>
      </c>
      <c r="T48" s="11">
        <f t="shared" si="17"/>
        <v>71.559637201700298</v>
      </c>
      <c r="U48" s="11">
        <f t="shared" si="17"/>
        <v>69.39410112815456</v>
      </c>
      <c r="V48" s="11">
        <f t="shared" si="17"/>
        <v>67.315886487221576</v>
      </c>
      <c r="W48" s="11">
        <f t="shared" si="17"/>
        <v>65.196344208363513</v>
      </c>
      <c r="X48" s="11">
        <f t="shared" si="17"/>
        <v>63.140006362866686</v>
      </c>
    </row>
    <row r="49" spans="2:24" ht="15.75">
      <c r="B49" s="20"/>
      <c r="C49" s="9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</row>
    <row r="50" spans="2:24" ht="15.75">
      <c r="B50" s="9" t="s">
        <v>8</v>
      </c>
      <c r="C50" s="9"/>
      <c r="D50" s="11">
        <f>+D35/D36</f>
        <v>707.98665883262026</v>
      </c>
      <c r="E50" s="11">
        <f t="shared" ref="E50:X50" si="18">+E35/E36</f>
        <v>684.38766180016137</v>
      </c>
      <c r="F50" s="11">
        <f t="shared" si="18"/>
        <v>679.03360238408629</v>
      </c>
      <c r="G50" s="11">
        <f t="shared" si="18"/>
        <v>644.82575272445183</v>
      </c>
      <c r="H50" s="11">
        <f t="shared" si="18"/>
        <v>644.75271732717044</v>
      </c>
      <c r="I50" s="11">
        <f t="shared" si="18"/>
        <v>656.9909361625165</v>
      </c>
      <c r="J50" s="11">
        <f t="shared" si="18"/>
        <v>673.37089683663453</v>
      </c>
      <c r="K50" s="11">
        <f t="shared" si="18"/>
        <v>677.00633896426609</v>
      </c>
      <c r="L50" s="11">
        <f t="shared" si="18"/>
        <v>699.27208849772398</v>
      </c>
      <c r="M50" s="11">
        <f t="shared" si="18"/>
        <v>725.30041674101733</v>
      </c>
      <c r="N50" s="11">
        <f t="shared" si="18"/>
        <v>729.46026600008952</v>
      </c>
      <c r="O50" s="11">
        <f t="shared" si="18"/>
        <v>743.1001465704461</v>
      </c>
      <c r="P50" s="11">
        <f t="shared" si="18"/>
        <v>728.23904269780519</v>
      </c>
      <c r="Q50" s="11">
        <f t="shared" si="18"/>
        <v>756.09223670983488</v>
      </c>
      <c r="R50" s="11">
        <f t="shared" si="18"/>
        <v>779.13486775347747</v>
      </c>
      <c r="S50" s="11">
        <f t="shared" si="18"/>
        <v>800.94637102262493</v>
      </c>
      <c r="T50" s="11">
        <f t="shared" si="18"/>
        <v>798.793599358846</v>
      </c>
      <c r="U50" s="11">
        <f t="shared" si="18"/>
        <v>815.95299411677172</v>
      </c>
      <c r="V50" s="11">
        <f t="shared" si="18"/>
        <v>820.07544360507688</v>
      </c>
      <c r="W50" s="11">
        <f t="shared" si="18"/>
        <v>815.94308631413094</v>
      </c>
      <c r="X50" s="11">
        <f t="shared" si="18"/>
        <v>828.21372146341866</v>
      </c>
    </row>
    <row r="51" spans="2:24" ht="15.75">
      <c r="B51" s="9"/>
      <c r="C51" s="9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</row>
    <row r="52" spans="2:24" ht="30">
      <c r="B52" s="28" t="s">
        <v>34</v>
      </c>
      <c r="C52" s="1"/>
      <c r="D52" s="34">
        <v>1990</v>
      </c>
      <c r="E52" s="34">
        <v>1991</v>
      </c>
      <c r="F52" s="34">
        <v>1992</v>
      </c>
      <c r="G52" s="34">
        <v>1993</v>
      </c>
      <c r="H52" s="34">
        <v>1994</v>
      </c>
      <c r="I52" s="34">
        <v>1995</v>
      </c>
      <c r="J52" s="34">
        <v>1996</v>
      </c>
      <c r="K52" s="34">
        <v>1997</v>
      </c>
      <c r="L52" s="34">
        <v>1998</v>
      </c>
      <c r="M52" s="34">
        <v>1999</v>
      </c>
      <c r="N52" s="34">
        <v>2000</v>
      </c>
      <c r="O52" s="34">
        <v>2001</v>
      </c>
      <c r="P52" s="34">
        <v>2002</v>
      </c>
      <c r="Q52" s="34">
        <v>2003</v>
      </c>
      <c r="R52" s="34">
        <v>2004</v>
      </c>
      <c r="S52" s="34">
        <v>2005</v>
      </c>
      <c r="T52" s="34">
        <v>2006</v>
      </c>
      <c r="U52" s="34">
        <v>2007</v>
      </c>
      <c r="V52" s="34">
        <v>2008</v>
      </c>
      <c r="W52" s="34">
        <v>2009</v>
      </c>
      <c r="X52" s="34">
        <v>2010</v>
      </c>
    </row>
    <row r="53" spans="2:24" ht="16.5">
      <c r="B53" s="23" t="s">
        <v>28</v>
      </c>
      <c r="C53" s="7"/>
      <c r="D53" s="32">
        <f>IFERROR(((D39/$D39)-1)*100,0)</f>
        <v>0</v>
      </c>
      <c r="E53" s="32">
        <f>IFERROR(((E39/$D39)-1)*100,0)</f>
        <v>-3.1819008637819834</v>
      </c>
      <c r="F53" s="32">
        <f>IFERROR(((F39/$D39)-1)*100,0)</f>
        <v>-4.6816388295215283</v>
      </c>
      <c r="G53" s="32">
        <f>IFERROR(((G39/$D39)-1)*100,0)</f>
        <v>-6.1587473129069199</v>
      </c>
      <c r="H53" s="32">
        <f t="shared" ref="H53:X53" si="19">IFERROR(((H39/$D39)-1)*100,0)</f>
        <v>-7.4718195391089708</v>
      </c>
      <c r="I53" s="32">
        <f t="shared" si="19"/>
        <v>-8.7246938461805748</v>
      </c>
      <c r="J53" s="32">
        <f t="shared" si="19"/>
        <v>-9.8122122057319743</v>
      </c>
      <c r="K53" s="32">
        <f t="shared" si="19"/>
        <v>-10.803692969111422</v>
      </c>
      <c r="L53" s="32">
        <f t="shared" si="19"/>
        <v>-11.559457008200201</v>
      </c>
      <c r="M53" s="32">
        <f t="shared" si="19"/>
        <v>-12.213748881264564</v>
      </c>
      <c r="N53" s="32">
        <f t="shared" si="19"/>
        <v>-12.888775586728695</v>
      </c>
      <c r="O53" s="32">
        <f t="shared" si="19"/>
        <v>-13.578250339428999</v>
      </c>
      <c r="P53" s="32">
        <f t="shared" si="19"/>
        <v>-14.264391631406015</v>
      </c>
      <c r="Q53" s="32">
        <f t="shared" si="19"/>
        <v>-14.979461774104518</v>
      </c>
      <c r="R53" s="32">
        <f t="shared" si="19"/>
        <v>-17.045311839692246</v>
      </c>
      <c r="S53" s="32">
        <f t="shared" si="19"/>
        <v>-17.540021308533071</v>
      </c>
      <c r="T53" s="32">
        <f t="shared" si="19"/>
        <v>-17.942311881250106</v>
      </c>
      <c r="U53" s="32">
        <f t="shared" si="19"/>
        <v>-18.204177190356496</v>
      </c>
      <c r="V53" s="32">
        <f t="shared" si="19"/>
        <v>-18.17843977997866</v>
      </c>
      <c r="W53" s="32">
        <f t="shared" si="19"/>
        <v>-18.40526144224507</v>
      </c>
      <c r="X53" s="32">
        <f t="shared" si="19"/>
        <v>-18.538385963774118</v>
      </c>
    </row>
    <row r="54" spans="2:24" ht="15.75">
      <c r="B54" s="20" t="s">
        <v>5</v>
      </c>
      <c r="C54" s="7"/>
      <c r="D54" s="32">
        <f t="shared" ref="D54:E60" si="20">IFERROR(((D40/$D40)-1)*100,0)</f>
        <v>0</v>
      </c>
      <c r="E54" s="32">
        <f t="shared" si="20"/>
        <v>-9.5771367647601302E-3</v>
      </c>
      <c r="F54" s="32">
        <f t="shared" ref="F54:I54" si="21">IFERROR(((F40/$D40)-1)*100,0)</f>
        <v>0.20170069767069254</v>
      </c>
      <c r="G54" s="32">
        <f t="shared" si="21"/>
        <v>-0.14642965601104896</v>
      </c>
      <c r="H54" s="32">
        <f t="shared" si="21"/>
        <v>-0.15774360456272118</v>
      </c>
      <c r="I54" s="32">
        <f t="shared" si="21"/>
        <v>-1.1572671795301304E-2</v>
      </c>
      <c r="J54" s="32">
        <f t="shared" ref="J54:X54" si="22">IFERROR(((J40/$D40)-1)*100,0)</f>
        <v>0.97216945900107099</v>
      </c>
      <c r="K54" s="32">
        <f t="shared" si="22"/>
        <v>1.7136152468428145</v>
      </c>
      <c r="L54" s="32">
        <f t="shared" si="22"/>
        <v>3.8563775776072839</v>
      </c>
      <c r="M54" s="32">
        <f t="shared" si="22"/>
        <v>6.4179734379096409</v>
      </c>
      <c r="N54" s="32">
        <f t="shared" si="22"/>
        <v>8.6548943371204778</v>
      </c>
      <c r="O54" s="32">
        <f t="shared" si="22"/>
        <v>10.970135629105737</v>
      </c>
      <c r="P54" s="32">
        <f t="shared" si="22"/>
        <v>13.086946669419408</v>
      </c>
      <c r="Q54" s="32">
        <f t="shared" si="22"/>
        <v>15.111185005899785</v>
      </c>
      <c r="R54" s="32">
        <f t="shared" si="22"/>
        <v>17.610653622929327</v>
      </c>
      <c r="S54" s="32">
        <f t="shared" si="22"/>
        <v>20.276330640391514</v>
      </c>
      <c r="T54" s="32">
        <f t="shared" si="22"/>
        <v>23.832282390678515</v>
      </c>
      <c r="U54" s="32">
        <f t="shared" si="22"/>
        <v>27.685925272794965</v>
      </c>
      <c r="V54" s="32">
        <f t="shared" si="22"/>
        <v>31.886321546616436</v>
      </c>
      <c r="W54" s="32">
        <f t="shared" si="22"/>
        <v>34.58452264909937</v>
      </c>
      <c r="X54" s="39">
        <f t="shared" si="22"/>
        <v>38.151706955843309</v>
      </c>
    </row>
    <row r="55" spans="2:24" ht="15.75">
      <c r="B55" s="20" t="s">
        <v>38</v>
      </c>
      <c r="C55" s="7"/>
      <c r="D55" s="32">
        <f t="shared" si="20"/>
        <v>0</v>
      </c>
      <c r="E55" s="32">
        <f t="shared" si="20"/>
        <v>-3.5592335582573131</v>
      </c>
      <c r="F55" s="32">
        <f t="shared" ref="F55:I55" si="23">IFERROR(((F41/$D41)-1)*100,0)</f>
        <v>-2.6680549383864438</v>
      </c>
      <c r="G55" s="32">
        <f t="shared" si="23"/>
        <v>-1.6990424149976646</v>
      </c>
      <c r="H55" s="32">
        <f t="shared" si="23"/>
        <v>-0.67222505967473589</v>
      </c>
      <c r="I55" s="32">
        <f t="shared" si="23"/>
        <v>0.31172305646016696</v>
      </c>
      <c r="J55" s="32">
        <f t="shared" ref="J55:X55" si="24">IFERROR(((J41/$D41)-1)*100,0)</f>
        <v>1.1152384395621162</v>
      </c>
      <c r="K55" s="32">
        <f t="shared" si="24"/>
        <v>2.0031239856431071</v>
      </c>
      <c r="L55" s="32">
        <f t="shared" si="24"/>
        <v>2.932114210562009</v>
      </c>
      <c r="M55" s="32">
        <f t="shared" si="24"/>
        <v>3.8836209299561553</v>
      </c>
      <c r="N55" s="32">
        <f t="shared" si="24"/>
        <v>4.8489644072342353</v>
      </c>
      <c r="O55" s="32">
        <f t="shared" si="24"/>
        <v>5.8119096569035245</v>
      </c>
      <c r="P55" s="32">
        <f t="shared" si="24"/>
        <v>6.8483019305067394</v>
      </c>
      <c r="Q55" s="32">
        <f t="shared" si="24"/>
        <v>7.8464965185089941</v>
      </c>
      <c r="R55" s="32">
        <f t="shared" si="24"/>
        <v>4.351838387950302</v>
      </c>
      <c r="S55" s="32">
        <f t="shared" si="24"/>
        <v>5.3596985684075449</v>
      </c>
      <c r="T55" s="32">
        <f t="shared" si="24"/>
        <v>6.3313823600273267</v>
      </c>
      <c r="U55" s="32">
        <f t="shared" si="24"/>
        <v>7.3425223068940504</v>
      </c>
      <c r="V55" s="32">
        <f t="shared" si="24"/>
        <v>8.425774313894463</v>
      </c>
      <c r="W55" s="32">
        <f t="shared" si="24"/>
        <v>9.5832622022349092</v>
      </c>
      <c r="X55" s="32">
        <f t="shared" si="24"/>
        <v>10.79007851055438</v>
      </c>
    </row>
    <row r="56" spans="2:24" ht="15.75">
      <c r="B56" s="20" t="s">
        <v>10</v>
      </c>
      <c r="C56" s="9"/>
      <c r="D56" s="32">
        <f t="shared" si="20"/>
        <v>0</v>
      </c>
      <c r="E56" s="32">
        <f t="shared" si="20"/>
        <v>-3.6164289771665636</v>
      </c>
      <c r="F56" s="32">
        <f t="shared" ref="F56:I56" si="25">IFERROR(((F42/$D42)-1)*100,0)</f>
        <v>-6.9198586268738316</v>
      </c>
      <c r="G56" s="32">
        <f t="shared" si="25"/>
        <v>-10.112450180341925</v>
      </c>
      <c r="H56" s="32">
        <f t="shared" si="25"/>
        <v>-13.112845678667806</v>
      </c>
      <c r="I56" s="32">
        <f t="shared" si="25"/>
        <v>-16.011025242400155</v>
      </c>
      <c r="J56" s="32">
        <f t="shared" ref="J56:X56" si="26">IFERROR(((J42/$D42)-1)*100,0)</f>
        <v>-18.675128460932775</v>
      </c>
      <c r="K56" s="32">
        <f t="shared" si="26"/>
        <v>-21.16545109281298</v>
      </c>
      <c r="L56" s="32">
        <f t="shared" si="26"/>
        <v>-23.545859738730137</v>
      </c>
      <c r="M56" s="32">
        <f t="shared" si="26"/>
        <v>-25.843341297252319</v>
      </c>
      <c r="N56" s="32">
        <f t="shared" si="26"/>
        <v>-28.118969483416446</v>
      </c>
      <c r="O56" s="32">
        <f t="shared" si="26"/>
        <v>-30.435715848052492</v>
      </c>
      <c r="P56" s="32">
        <f t="shared" si="26"/>
        <v>-32.749386192911764</v>
      </c>
      <c r="Q56" s="32">
        <f t="shared" si="26"/>
        <v>-35.073082205874606</v>
      </c>
      <c r="R56" s="32">
        <f t="shared" si="26"/>
        <v>-37.228470032184305</v>
      </c>
      <c r="S56" s="32">
        <f t="shared" si="26"/>
        <v>-39.292332415749144</v>
      </c>
      <c r="T56" s="32">
        <f t="shared" si="26"/>
        <v>-41.352680988193747</v>
      </c>
      <c r="U56" s="32">
        <f t="shared" si="26"/>
        <v>-43.244386296809864</v>
      </c>
      <c r="V56" s="32">
        <f t="shared" si="26"/>
        <v>-44.730500409043252</v>
      </c>
      <c r="W56" s="32">
        <f t="shared" si="26"/>
        <v>-46.40576882479477</v>
      </c>
      <c r="X56" s="32">
        <f t="shared" si="26"/>
        <v>-48.122476969211647</v>
      </c>
    </row>
    <row r="57" spans="2:24" ht="15.75">
      <c r="B57" s="26" t="s">
        <v>32</v>
      </c>
      <c r="C57" s="9"/>
      <c r="D57" s="32">
        <f t="shared" si="20"/>
        <v>0</v>
      </c>
      <c r="E57" s="32">
        <f t="shared" si="20"/>
        <v>-3.6146084577586168</v>
      </c>
      <c r="F57" s="32">
        <f t="shared" ref="F57:I57" si="27">IFERROR(((F43/$D43)-1)*100,0)</f>
        <v>-6.9099137777110409</v>
      </c>
      <c r="G57" s="32">
        <f t="shared" si="27"/>
        <v>-10.09953530180363</v>
      </c>
      <c r="H57" s="32">
        <f t="shared" si="27"/>
        <v>-13.09743272902406</v>
      </c>
      <c r="I57" s="32">
        <f t="shared" si="27"/>
        <v>-15.994731556352304</v>
      </c>
      <c r="J57" s="32">
        <f t="shared" ref="J57:X57" si="28">IFERROR(((J43/$D43)-1)*100,0)</f>
        <v>-18.65823751359612</v>
      </c>
      <c r="K57" s="32">
        <f t="shared" si="28"/>
        <v>-21.146449726200956</v>
      </c>
      <c r="L57" s="32">
        <f t="shared" si="28"/>
        <v>-23.52517135659933</v>
      </c>
      <c r="M57" s="32">
        <f t="shared" si="28"/>
        <v>-25.819148718298145</v>
      </c>
      <c r="N57" s="32">
        <f t="shared" si="28"/>
        <v>-28.090270337655511</v>
      </c>
      <c r="O57" s="32">
        <f t="shared" si="28"/>
        <v>-30.404598672557103</v>
      </c>
      <c r="P57" s="32">
        <f t="shared" si="28"/>
        <v>-32.718247168186998</v>
      </c>
      <c r="Q57" s="32">
        <f t="shared" si="28"/>
        <v>-35.043138090553661</v>
      </c>
      <c r="R57" s="32">
        <f t="shared" si="28"/>
        <v>-37.197849955553266</v>
      </c>
      <c r="S57" s="32">
        <f t="shared" si="28"/>
        <v>-39.261394476934242</v>
      </c>
      <c r="T57" s="32">
        <f t="shared" si="28"/>
        <v>-41.326444262911309</v>
      </c>
      <c r="U57" s="32">
        <f t="shared" si="28"/>
        <v>-43.220677704248821</v>
      </c>
      <c r="V57" s="32">
        <f t="shared" si="28"/>
        <v>-44.704333721066426</v>
      </c>
      <c r="W57" s="32">
        <f t="shared" si="28"/>
        <v>-46.379462334802746</v>
      </c>
      <c r="X57" s="32">
        <f t="shared" si="28"/>
        <v>-48.097390413896612</v>
      </c>
    </row>
    <row r="58" spans="2:24" ht="15.75">
      <c r="B58" s="26" t="s">
        <v>33</v>
      </c>
      <c r="C58" s="9"/>
      <c r="D58" s="32">
        <f t="shared" si="20"/>
        <v>0</v>
      </c>
      <c r="E58" s="32">
        <f t="shared" si="20"/>
        <v>-3.739173230070969</v>
      </c>
      <c r="F58" s="32">
        <f t="shared" ref="F58:I58" si="29">IFERROR(((F44/$D44)-1)*100,0)</f>
        <v>-7.590366766143763</v>
      </c>
      <c r="G58" s="32">
        <f t="shared" si="29"/>
        <v>-10.983205587069145</v>
      </c>
      <c r="H58" s="32">
        <f t="shared" si="29"/>
        <v>-14.152027672993661</v>
      </c>
      <c r="I58" s="32">
        <f t="shared" si="29"/>
        <v>-17.109588823899845</v>
      </c>
      <c r="J58" s="32">
        <f t="shared" ref="J58:X58" si="30">IFERROR(((J44/$D44)-1)*100,0)</f>
        <v>-19.813960984562229</v>
      </c>
      <c r="K58" s="32">
        <f t="shared" si="30"/>
        <v>-22.446573688240935</v>
      </c>
      <c r="L58" s="32">
        <f t="shared" si="30"/>
        <v>-24.940725400331921</v>
      </c>
      <c r="M58" s="32">
        <f t="shared" si="30"/>
        <v>-27.47446921413782</v>
      </c>
      <c r="N58" s="32">
        <f t="shared" si="30"/>
        <v>-30.053942101677379</v>
      </c>
      <c r="O58" s="32">
        <f t="shared" si="30"/>
        <v>-32.533718452127289</v>
      </c>
      <c r="P58" s="32">
        <f t="shared" si="30"/>
        <v>-34.848861930052543</v>
      </c>
      <c r="Q58" s="32">
        <f t="shared" si="30"/>
        <v>-37.091993977908444</v>
      </c>
      <c r="R58" s="32">
        <f t="shared" si="30"/>
        <v>-39.292956910770293</v>
      </c>
      <c r="S58" s="32">
        <f t="shared" si="30"/>
        <v>-41.378250406859642</v>
      </c>
      <c r="T58" s="32">
        <f t="shared" si="30"/>
        <v>-43.121630678794673</v>
      </c>
      <c r="U58" s="32">
        <f t="shared" si="30"/>
        <v>-44.842882565837513</v>
      </c>
      <c r="V58" s="32">
        <f t="shared" si="30"/>
        <v>-46.494727998515508</v>
      </c>
      <c r="W58" s="32">
        <f t="shared" si="30"/>
        <v>-48.179422237378041</v>
      </c>
      <c r="X58" s="32">
        <f t="shared" si="30"/>
        <v>-49.813879146314989</v>
      </c>
    </row>
    <row r="59" spans="2:24" ht="15.75">
      <c r="B59" s="10" t="s">
        <v>31</v>
      </c>
      <c r="C59" s="9"/>
      <c r="D59" s="32">
        <f t="shared" si="20"/>
        <v>0</v>
      </c>
      <c r="E59" s="32">
        <f t="shared" si="20"/>
        <v>-4.6992089247821607</v>
      </c>
      <c r="F59" s="32">
        <f t="shared" ref="F59:I59" si="31">IFERROR(((F45/$D45)-1)*100,0)</f>
        <v>-6.8444914365024978</v>
      </c>
      <c r="G59" s="32">
        <f t="shared" si="31"/>
        <v>-9.5510581432573076</v>
      </c>
      <c r="H59" s="32">
        <f t="shared" si="31"/>
        <v>-11.953857385675914</v>
      </c>
      <c r="I59" s="32">
        <f t="shared" si="31"/>
        <v>-15.3166697259422</v>
      </c>
      <c r="J59" s="32">
        <f t="shared" ref="J59:X59" si="32">IFERROR(((J45/$D45)-1)*100,0)</f>
        <v>-17.79710300131574</v>
      </c>
      <c r="K59" s="32">
        <f t="shared" si="32"/>
        <v>-19.819934042197751</v>
      </c>
      <c r="L59" s="32">
        <f t="shared" si="32"/>
        <v>-21.71459998614862</v>
      </c>
      <c r="M59" s="32">
        <f t="shared" si="32"/>
        <v>-23.21538333583679</v>
      </c>
      <c r="N59" s="32">
        <f t="shared" si="32"/>
        <v>-24.799123356248277</v>
      </c>
      <c r="O59" s="32">
        <f t="shared" si="32"/>
        <v>-26.288385367763144</v>
      </c>
      <c r="P59" s="32">
        <f t="shared" si="32"/>
        <v>-28.313926363261167</v>
      </c>
      <c r="Q59" s="32">
        <f t="shared" si="32"/>
        <v>-31.16219594860722</v>
      </c>
      <c r="R59" s="32">
        <f t="shared" si="32"/>
        <v>-32.581216868241128</v>
      </c>
      <c r="S59" s="32">
        <f t="shared" si="32"/>
        <v>-33.714824180521106</v>
      </c>
      <c r="T59" s="32">
        <f t="shared" si="32"/>
        <v>-36.85545762482726</v>
      </c>
      <c r="U59" s="32">
        <f t="shared" si="32"/>
        <v>-38.534475210895735</v>
      </c>
      <c r="V59" s="32">
        <f t="shared" si="32"/>
        <v>-35.550412156300645</v>
      </c>
      <c r="W59" s="32">
        <f t="shared" si="32"/>
        <v>-35.896952068015942</v>
      </c>
      <c r="X59" s="32">
        <f t="shared" si="32"/>
        <v>-37.582119586252816</v>
      </c>
    </row>
    <row r="60" spans="2:24" ht="15.75">
      <c r="B60" s="10" t="s">
        <v>11</v>
      </c>
      <c r="D60" s="32">
        <f t="shared" si="20"/>
        <v>0</v>
      </c>
      <c r="E60" s="32">
        <f t="shared" si="20"/>
        <v>-3.5264676449504151</v>
      </c>
      <c r="F60" s="32">
        <f t="shared" ref="F60:I60" si="33">IFERROR(((F46/$D46)-1)*100,0)</f>
        <v>-6.9152303698620017</v>
      </c>
      <c r="G60" s="32">
        <f t="shared" si="33"/>
        <v>-10.144107680325343</v>
      </c>
      <c r="H60" s="32">
        <f t="shared" si="33"/>
        <v>-13.190366176256241</v>
      </c>
      <c r="I60" s="32">
        <f t="shared" si="33"/>
        <v>-16.049834723540279</v>
      </c>
      <c r="J60" s="32">
        <f t="shared" ref="J60:X60" si="34">IFERROR(((J46/$D46)-1)*100,0)</f>
        <v>-18.728218209859204</v>
      </c>
      <c r="K60" s="32">
        <f t="shared" si="34"/>
        <v>-21.254249947707137</v>
      </c>
      <c r="L60" s="32">
        <f t="shared" si="34"/>
        <v>-23.67230870080196</v>
      </c>
      <c r="M60" s="32">
        <f t="shared" si="34"/>
        <v>-26.030745526661857</v>
      </c>
      <c r="N60" s="32">
        <f t="shared" si="34"/>
        <v>-28.35772769069218</v>
      </c>
      <c r="O60" s="32">
        <f t="shared" si="34"/>
        <v>-30.739105615350582</v>
      </c>
      <c r="P60" s="32">
        <f t="shared" si="34"/>
        <v>-33.076167367760135</v>
      </c>
      <c r="Q60" s="32">
        <f t="shared" si="34"/>
        <v>-35.358525558338414</v>
      </c>
      <c r="R60" s="32">
        <f t="shared" si="34"/>
        <v>-37.573023860714471</v>
      </c>
      <c r="S60" s="32">
        <f t="shared" si="34"/>
        <v>-39.712140377464102</v>
      </c>
      <c r="T60" s="32">
        <f t="shared" si="34"/>
        <v>-41.689782107875331</v>
      </c>
      <c r="U60" s="32">
        <f t="shared" si="34"/>
        <v>-43.601505215674685</v>
      </c>
      <c r="V60" s="32">
        <f t="shared" si="34"/>
        <v>-45.448233536373607</v>
      </c>
      <c r="W60" s="32">
        <f t="shared" si="34"/>
        <v>-47.231330836870015</v>
      </c>
      <c r="X60" s="32">
        <f t="shared" si="34"/>
        <v>-48.951921225772686</v>
      </c>
    </row>
    <row r="61" spans="2:24" ht="15.75">
      <c r="B61" s="10" t="s">
        <v>12</v>
      </c>
      <c r="C61" s="9"/>
      <c r="D61" s="32">
        <f t="shared" ref="D61:E62" si="35">IFERROR(((D47/$D47)-1)*100,0)</f>
        <v>0</v>
      </c>
      <c r="E61" s="32">
        <f t="shared" si="35"/>
        <v>0</v>
      </c>
      <c r="F61" s="32">
        <f t="shared" ref="F61:I61" si="36">IFERROR(((F47/$D47)-1)*100,0)</f>
        <v>0</v>
      </c>
      <c r="G61" s="32">
        <f t="shared" si="36"/>
        <v>0</v>
      </c>
      <c r="H61" s="32">
        <f t="shared" si="36"/>
        <v>0</v>
      </c>
      <c r="I61" s="32">
        <f t="shared" si="36"/>
        <v>0</v>
      </c>
      <c r="J61" s="32">
        <f t="shared" ref="J61:X61" si="37">IFERROR(((J47/$D47)-1)*100,0)</f>
        <v>0</v>
      </c>
      <c r="K61" s="32">
        <f t="shared" si="37"/>
        <v>0</v>
      </c>
      <c r="L61" s="32">
        <f t="shared" si="37"/>
        <v>0</v>
      </c>
      <c r="M61" s="32">
        <f t="shared" si="37"/>
        <v>0</v>
      </c>
      <c r="N61" s="32">
        <f t="shared" si="37"/>
        <v>0</v>
      </c>
      <c r="O61" s="32">
        <f t="shared" si="37"/>
        <v>0</v>
      </c>
      <c r="P61" s="32">
        <f t="shared" si="37"/>
        <v>0</v>
      </c>
      <c r="Q61" s="32">
        <f t="shared" si="37"/>
        <v>0</v>
      </c>
      <c r="R61" s="32">
        <f t="shared" si="37"/>
        <v>0</v>
      </c>
      <c r="S61" s="32">
        <f t="shared" si="37"/>
        <v>0</v>
      </c>
      <c r="T61" s="32">
        <f t="shared" si="37"/>
        <v>0</v>
      </c>
      <c r="U61" s="32">
        <f t="shared" si="37"/>
        <v>0</v>
      </c>
      <c r="V61" s="32">
        <f t="shared" si="37"/>
        <v>0</v>
      </c>
      <c r="W61" s="32">
        <f t="shared" si="37"/>
        <v>0</v>
      </c>
      <c r="X61" s="32">
        <f t="shared" si="37"/>
        <v>0</v>
      </c>
    </row>
    <row r="62" spans="2:24" ht="15.75">
      <c r="B62" s="10" t="s">
        <v>16</v>
      </c>
      <c r="C62" s="9"/>
      <c r="D62" s="32">
        <f t="shared" si="35"/>
        <v>0</v>
      </c>
      <c r="E62" s="32">
        <f t="shared" si="35"/>
        <v>-3.739173230070969</v>
      </c>
      <c r="F62" s="32">
        <f t="shared" ref="F62:I62" si="38">IFERROR(((F48/$D48)-1)*100,0)</f>
        <v>-7.590366766143763</v>
      </c>
      <c r="G62" s="32">
        <f t="shared" si="38"/>
        <v>-10.983205587069145</v>
      </c>
      <c r="H62" s="32">
        <f t="shared" si="38"/>
        <v>-14.152027672993661</v>
      </c>
      <c r="I62" s="32">
        <f t="shared" si="38"/>
        <v>-17.109588823899845</v>
      </c>
      <c r="J62" s="32">
        <f t="shared" ref="J62:X62" si="39">IFERROR(((J48/$D48)-1)*100,0)</f>
        <v>-19.813960984562229</v>
      </c>
      <c r="K62" s="32">
        <f t="shared" si="39"/>
        <v>-22.446573688240935</v>
      </c>
      <c r="L62" s="32">
        <f t="shared" si="39"/>
        <v>-24.940725400331921</v>
      </c>
      <c r="M62" s="32">
        <f t="shared" si="39"/>
        <v>-27.47446921413782</v>
      </c>
      <c r="N62" s="32">
        <f t="shared" si="39"/>
        <v>-30.053942101677379</v>
      </c>
      <c r="O62" s="32">
        <f t="shared" si="39"/>
        <v>-32.533718452127289</v>
      </c>
      <c r="P62" s="32">
        <f t="shared" si="39"/>
        <v>-34.848861930052543</v>
      </c>
      <c r="Q62" s="32">
        <f t="shared" si="39"/>
        <v>-37.091993977908444</v>
      </c>
      <c r="R62" s="32">
        <f t="shared" si="39"/>
        <v>-39.292956910770293</v>
      </c>
      <c r="S62" s="32">
        <f t="shared" si="39"/>
        <v>-41.378250406859642</v>
      </c>
      <c r="T62" s="32">
        <f t="shared" si="39"/>
        <v>-43.121630678794673</v>
      </c>
      <c r="U62" s="32">
        <f t="shared" si="39"/>
        <v>-44.842882565837513</v>
      </c>
      <c r="V62" s="32">
        <f t="shared" si="39"/>
        <v>-46.494727998515508</v>
      </c>
      <c r="W62" s="32">
        <f t="shared" si="39"/>
        <v>-48.179422237378041</v>
      </c>
      <c r="X62" s="32">
        <f t="shared" si="39"/>
        <v>-49.813879146314989</v>
      </c>
    </row>
    <row r="63" spans="2:24" ht="15.75">
      <c r="C63" s="9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</row>
    <row r="64" spans="2:24" ht="15.75">
      <c r="B64" s="9" t="s">
        <v>8</v>
      </c>
      <c r="C64" s="9"/>
      <c r="D64" s="32">
        <f t="shared" ref="D64:E64" si="40">IFERROR(((D50/$D50)-1)*100,0)</f>
        <v>0</v>
      </c>
      <c r="E64" s="32">
        <f t="shared" si="40"/>
        <v>-3.3332544812879172</v>
      </c>
      <c r="F64" s="32">
        <f t="shared" ref="F64:I64" si="41">IFERROR(((F50/$D50)-1)*100,0)</f>
        <v>-4.0894918127798991</v>
      </c>
      <c r="G64" s="32">
        <f t="shared" si="41"/>
        <v>-8.9212000424291453</v>
      </c>
      <c r="H64" s="32">
        <f t="shared" si="41"/>
        <v>-8.9315159708961982</v>
      </c>
      <c r="I64" s="32">
        <f t="shared" si="41"/>
        <v>-7.2029214158059407</v>
      </c>
      <c r="J64" s="32">
        <f t="shared" ref="J64:X64" si="42">IFERROR(((J50/$D50)-1)*100,0)</f>
        <v>-4.8893240521032837</v>
      </c>
      <c r="K64" s="32">
        <f t="shared" si="42"/>
        <v>-4.3758338496712295</v>
      </c>
      <c r="L64" s="32">
        <f t="shared" si="42"/>
        <v>-1.2308947105395318</v>
      </c>
      <c r="M64" s="32">
        <f t="shared" si="42"/>
        <v>2.4454921137843533</v>
      </c>
      <c r="N64" s="32">
        <f t="shared" si="42"/>
        <v>3.0330525158308141</v>
      </c>
      <c r="O64" s="32">
        <f t="shared" si="42"/>
        <v>4.9596256228505053</v>
      </c>
      <c r="P64" s="32">
        <f t="shared" si="42"/>
        <v>2.8605600984880963</v>
      </c>
      <c r="Q64" s="32">
        <f t="shared" si="42"/>
        <v>6.7947011821571035</v>
      </c>
      <c r="R64" s="32">
        <f t="shared" si="42"/>
        <v>10.049371415864172</v>
      </c>
      <c r="S64" s="32">
        <f t="shared" si="42"/>
        <v>13.130150269114305</v>
      </c>
      <c r="T64" s="32">
        <f t="shared" si="42"/>
        <v>12.82608074507432</v>
      </c>
      <c r="U64" s="32">
        <f t="shared" si="42"/>
        <v>15.249769743143782</v>
      </c>
      <c r="V64" s="32">
        <f t="shared" si="42"/>
        <v>15.832047592150488</v>
      </c>
      <c r="W64" s="32">
        <f t="shared" si="42"/>
        <v>15.248370309620963</v>
      </c>
      <c r="X64" s="32">
        <f t="shared" si="42"/>
        <v>16.981543526404508</v>
      </c>
    </row>
    <row r="65" spans="1:24" ht="15.75">
      <c r="C65" s="9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</row>
    <row r="66" spans="1:24">
      <c r="B66" s="1" t="s">
        <v>36</v>
      </c>
      <c r="C66" s="1"/>
      <c r="D66" s="1">
        <v>1990</v>
      </c>
      <c r="E66" s="1">
        <v>1991</v>
      </c>
      <c r="F66" s="1">
        <v>1992</v>
      </c>
      <c r="G66" s="1">
        <v>1993</v>
      </c>
      <c r="H66" s="1">
        <v>1994</v>
      </c>
      <c r="I66" s="1">
        <v>1995</v>
      </c>
      <c r="J66" s="1">
        <v>1996</v>
      </c>
      <c r="K66" s="1">
        <v>1997</v>
      </c>
      <c r="L66" s="1">
        <v>1998</v>
      </c>
      <c r="M66" s="1">
        <v>1999</v>
      </c>
      <c r="N66" s="1">
        <v>2000</v>
      </c>
      <c r="O66" s="1">
        <v>2001</v>
      </c>
      <c r="P66" s="1">
        <v>2002</v>
      </c>
      <c r="Q66" s="1">
        <v>2003</v>
      </c>
      <c r="R66" s="1">
        <v>2004</v>
      </c>
      <c r="S66" s="1">
        <v>2005</v>
      </c>
      <c r="T66" s="1">
        <v>2006</v>
      </c>
      <c r="U66" s="1">
        <v>2007</v>
      </c>
      <c r="V66" s="1">
        <v>2008</v>
      </c>
      <c r="W66" s="1">
        <v>2009</v>
      </c>
      <c r="X66" s="1">
        <v>2010</v>
      </c>
    </row>
    <row r="67" spans="1:24" ht="15.75">
      <c r="B67" s="20" t="s">
        <v>5</v>
      </c>
      <c r="C67" s="31">
        <f>AVERAGE(D67:X67)</f>
        <v>14.851721301386419</v>
      </c>
      <c r="D67" s="30">
        <f>(D8/D7)*100</f>
        <v>11.51846958779449</v>
      </c>
      <c r="E67" s="30">
        <f t="shared" ref="E67:X67" si="43">(E8/E7)*100</f>
        <v>11.895881607843307</v>
      </c>
      <c r="F67" s="30">
        <f t="shared" si="43"/>
        <v>12.10858252238677</v>
      </c>
      <c r="G67" s="30">
        <f t="shared" si="43"/>
        <v>12.256446715124973</v>
      </c>
      <c r="H67" s="30">
        <f t="shared" si="43"/>
        <v>12.428970159568935</v>
      </c>
      <c r="I67" s="30">
        <f t="shared" si="43"/>
        <v>12.618020227403331</v>
      </c>
      <c r="J67" s="30">
        <f t="shared" si="43"/>
        <v>12.895813186816563</v>
      </c>
      <c r="K67" s="30">
        <f t="shared" si="43"/>
        <v>13.134906846307775</v>
      </c>
      <c r="L67" s="30">
        <f t="shared" si="43"/>
        <v>13.52622322476117</v>
      </c>
      <c r="M67" s="30">
        <f t="shared" si="43"/>
        <v>13.963145424462468</v>
      </c>
      <c r="N67" s="30">
        <f t="shared" si="43"/>
        <v>14.367127823271364</v>
      </c>
      <c r="O67" s="30">
        <f t="shared" si="43"/>
        <v>14.79032925643777</v>
      </c>
      <c r="P67" s="30">
        <f t="shared" si="43"/>
        <v>15.193086988875896</v>
      </c>
      <c r="Q67" s="30">
        <f t="shared" si="43"/>
        <v>15.595110444756028</v>
      </c>
      <c r="R67" s="30">
        <f t="shared" si="43"/>
        <v>16.330538598836409</v>
      </c>
      <c r="S67" s="30">
        <f t="shared" si="43"/>
        <v>16.800868477015836</v>
      </c>
      <c r="T67" s="30">
        <f t="shared" si="43"/>
        <v>17.382385628998627</v>
      </c>
      <c r="U67" s="30">
        <f t="shared" si="43"/>
        <v>17.980703616941813</v>
      </c>
      <c r="V67" s="30">
        <f t="shared" si="43"/>
        <v>18.566360500774991</v>
      </c>
      <c r="W67" s="30">
        <f t="shared" si="43"/>
        <v>18.998868781523345</v>
      </c>
      <c r="X67" s="30">
        <f t="shared" si="43"/>
        <v>19.534307709212957</v>
      </c>
    </row>
    <row r="68" spans="1:24" ht="15.75">
      <c r="B68" s="20" t="s">
        <v>38</v>
      </c>
      <c r="C68" s="31">
        <f t="shared" ref="C68:C69" si="44">AVERAGE(D68:X68)</f>
        <v>39.64362057418758</v>
      </c>
      <c r="D68" s="30">
        <f>(D9/D7)*100</f>
        <v>33.348791625004239</v>
      </c>
      <c r="E68" s="30">
        <f t="shared" ref="E68:X68" si="45">(E9/E7)*100</f>
        <v>33.218820168080107</v>
      </c>
      <c r="F68" s="30">
        <f t="shared" si="45"/>
        <v>34.053279079261124</v>
      </c>
      <c r="G68" s="30">
        <f t="shared" si="45"/>
        <v>34.933657183494823</v>
      </c>
      <c r="H68" s="30">
        <f t="shared" si="45"/>
        <v>35.799485654646645</v>
      </c>
      <c r="I68" s="30">
        <f t="shared" si="45"/>
        <v>36.650381036438077</v>
      </c>
      <c r="J68" s="30">
        <f t="shared" si="45"/>
        <v>37.38944151203463</v>
      </c>
      <c r="K68" s="30">
        <f t="shared" si="45"/>
        <v>38.137015310720038</v>
      </c>
      <c r="L68" s="30">
        <f t="shared" si="45"/>
        <v>38.813212947453813</v>
      </c>
      <c r="M68" s="30">
        <f t="shared" si="45"/>
        <v>39.463961423278747</v>
      </c>
      <c r="N68" s="30">
        <f t="shared" si="45"/>
        <v>40.139330949200144</v>
      </c>
      <c r="O68" s="30">
        <f t="shared" si="45"/>
        <v>40.831148876887177</v>
      </c>
      <c r="P68" s="30">
        <f t="shared" si="45"/>
        <v>41.561048254849432</v>
      </c>
      <c r="Q68" s="30">
        <f t="shared" si="45"/>
        <v>42.302135636058189</v>
      </c>
      <c r="R68" s="30">
        <f t="shared" si="45"/>
        <v>41.950705755904337</v>
      </c>
      <c r="S68" s="30">
        <f t="shared" si="45"/>
        <v>42.609987159682269</v>
      </c>
      <c r="T68" s="30">
        <f t="shared" si="45"/>
        <v>43.213782825462616</v>
      </c>
      <c r="U68" s="30">
        <f t="shared" si="45"/>
        <v>43.764379230536164</v>
      </c>
      <c r="V68" s="30">
        <f t="shared" si="45"/>
        <v>44.192124235355479</v>
      </c>
      <c r="W68" s="30">
        <f t="shared" si="45"/>
        <v>44.788051795567725</v>
      </c>
      <c r="X68" s="30">
        <f t="shared" si="45"/>
        <v>45.355291398023397</v>
      </c>
    </row>
    <row r="69" spans="1:24" ht="15.75">
      <c r="B69" s="20" t="s">
        <v>10</v>
      </c>
      <c r="C69" s="31">
        <f t="shared" si="44"/>
        <v>45.504658124426001</v>
      </c>
      <c r="D69" s="30">
        <f t="shared" ref="D69:X69" si="46">(D10/D7)*100</f>
        <v>55.132738787201284</v>
      </c>
      <c r="E69" s="30">
        <f t="shared" si="46"/>
        <v>54.885298224076593</v>
      </c>
      <c r="F69" s="30">
        <f t="shared" si="46"/>
        <v>53.8381383983521</v>
      </c>
      <c r="G69" s="30">
        <f t="shared" si="46"/>
        <v>52.809896101380197</v>
      </c>
      <c r="H69" s="30">
        <f t="shared" si="46"/>
        <v>51.771544185784414</v>
      </c>
      <c r="I69" s="30">
        <f t="shared" si="46"/>
        <v>50.731598736158588</v>
      </c>
      <c r="J69" s="30">
        <f t="shared" si="46"/>
        <v>49.71474530114881</v>
      </c>
      <c r="K69" s="30">
        <f t="shared" si="46"/>
        <v>48.728077842972183</v>
      </c>
      <c r="L69" s="30">
        <f t="shared" si="46"/>
        <v>47.660563827785026</v>
      </c>
      <c r="M69" s="30">
        <f t="shared" si="46"/>
        <v>46.572893152258779</v>
      </c>
      <c r="N69" s="30">
        <f t="shared" si="46"/>
        <v>45.493541227528489</v>
      </c>
      <c r="O69" s="30">
        <f t="shared" si="46"/>
        <v>44.378521866675051</v>
      </c>
      <c r="P69" s="30">
        <f t="shared" si="46"/>
        <v>43.245864756274685</v>
      </c>
      <c r="Q69" s="30">
        <f t="shared" si="46"/>
        <v>42.10275391918578</v>
      </c>
      <c r="R69" s="30">
        <f t="shared" si="46"/>
        <v>41.71875564525925</v>
      </c>
      <c r="S69" s="30">
        <f t="shared" si="46"/>
        <v>40.589144363301891</v>
      </c>
      <c r="T69" s="30">
        <f t="shared" si="46"/>
        <v>39.40383154553875</v>
      </c>
      <c r="U69" s="30">
        <f t="shared" si="46"/>
        <v>38.254917152522012</v>
      </c>
      <c r="V69" s="30">
        <f t="shared" si="46"/>
        <v>37.241515263869537</v>
      </c>
      <c r="W69" s="30">
        <f t="shared" si="46"/>
        <v>36.213079422908926</v>
      </c>
      <c r="X69" s="30">
        <f t="shared" si="46"/>
        <v>35.110400892763643</v>
      </c>
    </row>
    <row r="70" spans="1:24" ht="15.75">
      <c r="B70" s="20"/>
      <c r="C70" s="31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</row>
    <row r="71" spans="1:24">
      <c r="B71" s="1" t="s">
        <v>41</v>
      </c>
      <c r="C71" s="1"/>
      <c r="D71" s="1">
        <v>1990</v>
      </c>
      <c r="E71" s="1">
        <v>1991</v>
      </c>
      <c r="F71" s="1">
        <v>1992</v>
      </c>
      <c r="G71" s="1">
        <v>1993</v>
      </c>
      <c r="H71" s="1">
        <v>1994</v>
      </c>
      <c r="I71" s="1">
        <v>1995</v>
      </c>
      <c r="J71" s="1">
        <v>1996</v>
      </c>
      <c r="K71" s="1">
        <v>1997</v>
      </c>
      <c r="L71" s="1">
        <v>1998</v>
      </c>
      <c r="M71" s="1">
        <v>1999</v>
      </c>
      <c r="N71" s="1">
        <v>2000</v>
      </c>
      <c r="O71" s="1">
        <v>2001</v>
      </c>
      <c r="P71" s="1">
        <v>2002</v>
      </c>
      <c r="Q71" s="1">
        <v>2003</v>
      </c>
      <c r="R71" s="1">
        <v>2004</v>
      </c>
      <c r="S71" s="1">
        <v>2005</v>
      </c>
      <c r="T71" s="1">
        <v>2006</v>
      </c>
      <c r="U71" s="1">
        <v>2007</v>
      </c>
      <c r="V71" s="1">
        <v>2008</v>
      </c>
      <c r="W71" s="1">
        <v>2009</v>
      </c>
      <c r="X71" s="1">
        <v>2010</v>
      </c>
    </row>
    <row r="72" spans="1:24" ht="15.75">
      <c r="B72" s="10" t="s">
        <v>31</v>
      </c>
      <c r="C72" s="31">
        <f>AVERAGE(D72:X72)</f>
        <v>7.8388834909733376</v>
      </c>
      <c r="D72" s="30">
        <f>(D13/D$10)*100</f>
        <v>7.4059498544384486</v>
      </c>
      <c r="E72" s="30">
        <f t="shared" ref="E72:X72" si="47">(E13/E$10)*100</f>
        <v>7.3227508827637751</v>
      </c>
      <c r="F72" s="30">
        <f t="shared" si="47"/>
        <v>7.4119464679408136</v>
      </c>
      <c r="G72" s="30">
        <f t="shared" si="47"/>
        <v>7.4522036602621844</v>
      </c>
      <c r="H72" s="30">
        <f t="shared" si="47"/>
        <v>7.5047378657022952</v>
      </c>
      <c r="I72" s="30">
        <f t="shared" si="47"/>
        <v>7.467176487468338</v>
      </c>
      <c r="J72" s="30">
        <f t="shared" si="47"/>
        <v>7.48590832718833</v>
      </c>
      <c r="K72" s="30">
        <f t="shared" si="47"/>
        <v>7.5323516914918969</v>
      </c>
      <c r="L72" s="30">
        <f t="shared" si="47"/>
        <v>7.5833400893128902</v>
      </c>
      <c r="M72" s="30">
        <f t="shared" si="47"/>
        <v>7.6684013351588796</v>
      </c>
      <c r="N72" s="30">
        <f t="shared" si="47"/>
        <v>7.7479957845755649</v>
      </c>
      <c r="O72" s="30">
        <f t="shared" si="47"/>
        <v>7.8474827752648499</v>
      </c>
      <c r="P72" s="30">
        <f t="shared" si="47"/>
        <v>7.8944032858672966</v>
      </c>
      <c r="Q72" s="30">
        <f t="shared" si="47"/>
        <v>7.8520487682907172</v>
      </c>
      <c r="R72" s="30">
        <f t="shared" si="47"/>
        <v>7.9542449798032457</v>
      </c>
      <c r="S72" s="30">
        <f t="shared" si="47"/>
        <v>8.0863704330332418</v>
      </c>
      <c r="T72" s="30">
        <f t="shared" si="47"/>
        <v>7.9738566449704491</v>
      </c>
      <c r="U72" s="30">
        <f t="shared" si="47"/>
        <v>8.0205386685698556</v>
      </c>
      <c r="V72" s="30">
        <f t="shared" si="47"/>
        <v>8.6360545914506766</v>
      </c>
      <c r="W72" s="30">
        <f t="shared" si="47"/>
        <v>8.8581167803107359</v>
      </c>
      <c r="X72" s="30">
        <f t="shared" si="47"/>
        <v>8.9106739365756251</v>
      </c>
    </row>
    <row r="73" spans="1:24" ht="15.75">
      <c r="A73" s="36"/>
      <c r="B73" s="10" t="s">
        <v>11</v>
      </c>
      <c r="C73" s="31">
        <f>AVERAGE(D73:X73)</f>
        <v>90.731367647463557</v>
      </c>
      <c r="D73" s="30">
        <f>(D16/D$10)*100</f>
        <v>91.132545922361871</v>
      </c>
      <c r="E73" s="30">
        <f t="shared" ref="E73:X73" si="48">(E16/E$10)*100</f>
        <v>91.21760611625615</v>
      </c>
      <c r="F73" s="30">
        <f t="shared" si="48"/>
        <v>91.137077338391649</v>
      </c>
      <c r="G73" s="30">
        <f>(G16/G$10)*100</f>
        <v>91.100449947148249</v>
      </c>
      <c r="H73" s="30">
        <f t="shared" si="48"/>
        <v>91.051237697209586</v>
      </c>
      <c r="I73" s="30">
        <f t="shared" si="48"/>
        <v>91.090435552132519</v>
      </c>
      <c r="J73" s="30">
        <f t="shared" si="48"/>
        <v>91.07305361834122</v>
      </c>
      <c r="K73" s="30">
        <f t="shared" si="48"/>
        <v>91.029894663064113</v>
      </c>
      <c r="L73" s="30">
        <f t="shared" si="48"/>
        <v>90.981820064959464</v>
      </c>
      <c r="M73" s="30">
        <f t="shared" si="48"/>
        <v>90.902241255977586</v>
      </c>
      <c r="N73" s="30">
        <f t="shared" si="48"/>
        <v>90.829842369943051</v>
      </c>
      <c r="O73" s="30">
        <f t="shared" si="48"/>
        <v>90.73509078805364</v>
      </c>
      <c r="P73" s="30">
        <f t="shared" si="48"/>
        <v>90.689718731091034</v>
      </c>
      <c r="Q73" s="30">
        <f t="shared" si="48"/>
        <v>90.7318926908451</v>
      </c>
      <c r="R73" s="30">
        <f t="shared" si="48"/>
        <v>90.632318070382638</v>
      </c>
      <c r="S73" s="30">
        <f t="shared" si="48"/>
        <v>90.502342689854785</v>
      </c>
      <c r="T73" s="30">
        <f t="shared" si="48"/>
        <v>90.608721751240324</v>
      </c>
      <c r="U73" s="30">
        <f t="shared" si="48"/>
        <v>90.559119715689349</v>
      </c>
      <c r="V73" s="30">
        <f t="shared" si="48"/>
        <v>89.949093065532765</v>
      </c>
      <c r="W73" s="30">
        <f t="shared" si="48"/>
        <v>89.728746178854962</v>
      </c>
      <c r="X73" s="30">
        <f t="shared" si="48"/>
        <v>89.675472369404702</v>
      </c>
    </row>
    <row r="74" spans="1:24" ht="15.75">
      <c r="A74" s="36"/>
      <c r="B74" s="10" t="s">
        <v>12</v>
      </c>
      <c r="C74" s="31">
        <f>AVERAGE(D74:X74)</f>
        <v>0</v>
      </c>
      <c r="D74" s="30">
        <f>(D19/D$10)*100</f>
        <v>0</v>
      </c>
      <c r="E74" s="30">
        <f t="shared" ref="E74:X74" si="49">(E19/E$10)*100</f>
        <v>0</v>
      </c>
      <c r="F74" s="30">
        <f t="shared" si="49"/>
        <v>0</v>
      </c>
      <c r="G74" s="30">
        <f t="shared" si="49"/>
        <v>0</v>
      </c>
      <c r="H74" s="30">
        <f t="shared" si="49"/>
        <v>0</v>
      </c>
      <c r="I74" s="30">
        <f t="shared" si="49"/>
        <v>0</v>
      </c>
      <c r="J74" s="30">
        <f t="shared" si="49"/>
        <v>0</v>
      </c>
      <c r="K74" s="30">
        <f t="shared" si="49"/>
        <v>0</v>
      </c>
      <c r="L74" s="30">
        <f t="shared" si="49"/>
        <v>0</v>
      </c>
      <c r="M74" s="30">
        <f t="shared" si="49"/>
        <v>0</v>
      </c>
      <c r="N74" s="30">
        <f t="shared" si="49"/>
        <v>0</v>
      </c>
      <c r="O74" s="30">
        <f t="shared" si="49"/>
        <v>0</v>
      </c>
      <c r="P74" s="30">
        <f t="shared" si="49"/>
        <v>0</v>
      </c>
      <c r="Q74" s="30">
        <f t="shared" si="49"/>
        <v>0</v>
      </c>
      <c r="R74" s="30">
        <f t="shared" si="49"/>
        <v>0</v>
      </c>
      <c r="S74" s="30">
        <f t="shared" si="49"/>
        <v>0</v>
      </c>
      <c r="T74" s="30">
        <f t="shared" si="49"/>
        <v>0</v>
      </c>
      <c r="U74" s="30">
        <f t="shared" si="49"/>
        <v>0</v>
      </c>
      <c r="V74" s="30">
        <f t="shared" si="49"/>
        <v>0</v>
      </c>
      <c r="W74" s="30">
        <f t="shared" si="49"/>
        <v>0</v>
      </c>
      <c r="X74" s="30">
        <f t="shared" si="49"/>
        <v>0</v>
      </c>
    </row>
    <row r="75" spans="1:24" ht="15.75">
      <c r="A75" s="36"/>
      <c r="B75" s="10" t="s">
        <v>16</v>
      </c>
      <c r="C75" s="31">
        <f>AVERAGE(D75:X75)</f>
        <v>1.4297488615631007</v>
      </c>
      <c r="D75" s="35">
        <f>(D23/D$10)*100</f>
        <v>1.4615042231996853</v>
      </c>
      <c r="E75" s="35">
        <f t="shared" ref="E75:X75" si="50">(E23/E$10)*100</f>
        <v>1.4596430009800732</v>
      </c>
      <c r="F75" s="35">
        <f t="shared" si="50"/>
        <v>1.4509761936675378</v>
      </c>
      <c r="G75" s="35">
        <f t="shared" si="50"/>
        <v>1.4473463925895618</v>
      </c>
      <c r="H75" s="35">
        <f t="shared" si="50"/>
        <v>1.4440244370881106</v>
      </c>
      <c r="I75" s="35">
        <f t="shared" si="50"/>
        <v>1.4423879603991339</v>
      </c>
      <c r="J75" s="35">
        <f t="shared" si="50"/>
        <v>1.4410380544704544</v>
      </c>
      <c r="K75" s="35">
        <f t="shared" si="50"/>
        <v>1.4377536454440005</v>
      </c>
      <c r="L75" s="35">
        <f t="shared" si="50"/>
        <v>1.4348398457276397</v>
      </c>
      <c r="M75" s="35">
        <f t="shared" si="50"/>
        <v>1.4293574088635275</v>
      </c>
      <c r="N75" s="35">
        <f t="shared" si="50"/>
        <v>1.4221618454813851</v>
      </c>
      <c r="O75" s="35">
        <f t="shared" si="50"/>
        <v>1.4174264366815099</v>
      </c>
      <c r="P75" s="35">
        <f t="shared" si="50"/>
        <v>1.4158779830416646</v>
      </c>
      <c r="Q75" s="35">
        <f t="shared" si="50"/>
        <v>1.4160585408641846</v>
      </c>
      <c r="R75" s="35">
        <f t="shared" si="50"/>
        <v>1.4134369498141113</v>
      </c>
      <c r="S75" s="35">
        <f t="shared" si="50"/>
        <v>1.411286877111972</v>
      </c>
      <c r="T75" s="35">
        <f t="shared" si="50"/>
        <v>1.4174216037892298</v>
      </c>
      <c r="U75" s="35">
        <f t="shared" si="50"/>
        <v>1.4203416157407951</v>
      </c>
      <c r="V75" s="35">
        <f t="shared" si="50"/>
        <v>1.4148523430165516</v>
      </c>
      <c r="W75" s="35">
        <f t="shared" si="50"/>
        <v>1.4131370408343149</v>
      </c>
      <c r="X75" s="35">
        <f t="shared" si="50"/>
        <v>1.4138536940196669</v>
      </c>
    </row>
    <row r="76" spans="1:24">
      <c r="C76" s="31"/>
    </row>
    <row r="147" spans="4:24">
      <c r="D147">
        <v>879610880.28503668</v>
      </c>
      <c r="E147">
        <v>915323669.08400929</v>
      </c>
      <c r="F147">
        <v>971094325.56545496</v>
      </c>
      <c r="G147">
        <v>915812885.36815715</v>
      </c>
      <c r="H147">
        <v>976475704.69972432</v>
      </c>
      <c r="I147">
        <v>1012677709.782845</v>
      </c>
      <c r="J147">
        <v>1154550432.410439</v>
      </c>
      <c r="K147">
        <v>1142643645.7401111</v>
      </c>
      <c r="L147">
        <v>1400374832.8347039</v>
      </c>
      <c r="M147">
        <v>1531077044.045608</v>
      </c>
      <c r="N147">
        <v>1552460877.824964</v>
      </c>
      <c r="O147">
        <v>1643737424.574729</v>
      </c>
      <c r="P147">
        <v>1688236853.8090899</v>
      </c>
      <c r="Q147">
        <v>1749153545.1709011</v>
      </c>
      <c r="R147">
        <v>1915059210.7410181</v>
      </c>
      <c r="S147">
        <v>2031146927.9159551</v>
      </c>
      <c r="T147">
        <v>2298871547.144547</v>
      </c>
      <c r="U147">
        <v>2469819400.685185</v>
      </c>
      <c r="V147">
        <v>2661999888.918787</v>
      </c>
      <c r="W147">
        <v>2464258019.2294078</v>
      </c>
      <c r="X147">
        <v>2761029184.5912728</v>
      </c>
    </row>
    <row r="164" spans="4:24">
      <c r="D164">
        <v>16.844157889715163</v>
      </c>
      <c r="E164">
        <v>16.733127809502903</v>
      </c>
      <c r="F164">
        <v>16.580501480349163</v>
      </c>
      <c r="G164">
        <v>16.468023097101014</v>
      </c>
      <c r="H164">
        <v>16.43996401359318</v>
      </c>
      <c r="I164">
        <v>16.499187467504473</v>
      </c>
      <c r="J164">
        <v>16.376617331615748</v>
      </c>
      <c r="K164">
        <v>16.247920735025762</v>
      </c>
      <c r="L164">
        <v>16.177332794073326</v>
      </c>
      <c r="M164">
        <v>16.040194576334379</v>
      </c>
      <c r="N164">
        <v>16.10529240579411</v>
      </c>
      <c r="O164">
        <v>16.092630373570319</v>
      </c>
      <c r="P164">
        <v>16.184894687224606</v>
      </c>
      <c r="Q164">
        <v>16.259426870040112</v>
      </c>
      <c r="R164">
        <v>16.258761154313685</v>
      </c>
      <c r="S164">
        <v>16.530787897850022</v>
      </c>
      <c r="T164">
        <v>16.734793831940237</v>
      </c>
      <c r="U164">
        <v>16.928355379414334</v>
      </c>
      <c r="V164">
        <v>17.05475854690442</v>
      </c>
      <c r="W164">
        <v>17.209082467406947</v>
      </c>
      <c r="X164">
        <v>17.328619598725297</v>
      </c>
    </row>
    <row r="166" spans="4:24">
      <c r="D166">
        <v>112550.10727820332</v>
      </c>
      <c r="E166">
        <v>112215.13703894158</v>
      </c>
      <c r="F166">
        <v>111749.48350308472</v>
      </c>
      <c r="G166">
        <v>111402.43170884353</v>
      </c>
      <c r="H166">
        <v>111315.33712832928</v>
      </c>
      <c r="I166">
        <v>111498.92184381305</v>
      </c>
      <c r="J166">
        <v>111117.94534658678</v>
      </c>
      <c r="K166">
        <v>110713.63156992324</v>
      </c>
      <c r="L166">
        <v>110489.98678528714</v>
      </c>
      <c r="M166">
        <v>110051.6351021747</v>
      </c>
      <c r="N166">
        <v>110260.35241150206</v>
      </c>
      <c r="O166">
        <v>110219.8456982127</v>
      </c>
      <c r="P166">
        <v>110514.00946538913</v>
      </c>
      <c r="Q166">
        <v>110749.95959930889</v>
      </c>
      <c r="R166">
        <v>110747.85872008371</v>
      </c>
      <c r="S166">
        <v>111596.50145306997</v>
      </c>
      <c r="T166">
        <v>112220.18671354346</v>
      </c>
      <c r="U166">
        <v>112802.02609773361</v>
      </c>
      <c r="V166">
        <v>113176.85530396779</v>
      </c>
      <c r="W166">
        <v>113629.0528635985</v>
      </c>
      <c r="X166">
        <v>113975.26457571751</v>
      </c>
    </row>
  </sheetData>
  <pageMargins left="0.7" right="0.7" top="0.75" bottom="0.75" header="0.3" footer="0.3"/>
  <pageSetup paperSize="9" orientation="portrait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C63:P64"/>
  <sheetViews>
    <sheetView zoomScale="60" zoomScaleNormal="60" workbookViewId="0">
      <selection activeCell="AI26" sqref="AI26"/>
    </sheetView>
  </sheetViews>
  <sheetFormatPr defaultRowHeight="15"/>
  <sheetData>
    <row r="63" spans="3:16">
      <c r="C63" s="29"/>
    </row>
    <row r="64" spans="3:16">
      <c r="P64" s="29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Wealth_SEN</vt:lpstr>
      <vt:lpstr>Graphs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Workineh</dc:creator>
  <cp:lastModifiedBy>Pablo Munoz</cp:lastModifiedBy>
  <dcterms:created xsi:type="dcterms:W3CDTF">2010-11-25T14:03:48Z</dcterms:created>
  <dcterms:modified xsi:type="dcterms:W3CDTF">2014-12-03T13:25:38Z</dcterms:modified>
</cp:coreProperties>
</file>