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485" yWindow="-240" windowWidth="13395" windowHeight="11850" tabRatio="778"/>
  </bookViews>
  <sheets>
    <sheet name="Wealth_CAN" sheetId="36" r:id="rId1"/>
    <sheet name="Graphs" sheetId="34" r:id="rId2"/>
  </sheets>
  <calcPr calcId="125725"/>
</workbook>
</file>

<file path=xl/calcChain.xml><?xml version="1.0" encoding="utf-8"?>
<calcChain xmlns="http://schemas.openxmlformats.org/spreadsheetml/2006/main">
  <c r="D19" i="36"/>
  <c r="D23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D41"/>
  <c r="E13"/>
  <c r="F13"/>
  <c r="F45" s="1"/>
  <c r="G13"/>
  <c r="G45" s="1"/>
  <c r="H13"/>
  <c r="I13"/>
  <c r="I45" s="1"/>
  <c r="J13"/>
  <c r="K13"/>
  <c r="K45" s="1"/>
  <c r="L13"/>
  <c r="L45" s="1"/>
  <c r="M13"/>
  <c r="N13"/>
  <c r="N45" s="1"/>
  <c r="O13"/>
  <c r="O45" s="1"/>
  <c r="P13"/>
  <c r="Q13"/>
  <c r="Q45" s="1"/>
  <c r="R13"/>
  <c r="R45" s="1"/>
  <c r="S13"/>
  <c r="S45" s="1"/>
  <c r="T13"/>
  <c r="T45" s="1"/>
  <c r="U13"/>
  <c r="V13"/>
  <c r="V45" s="1"/>
  <c r="W13"/>
  <c r="W45" s="1"/>
  <c r="X13"/>
  <c r="X45" s="1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E23"/>
  <c r="E12" s="1"/>
  <c r="F23"/>
  <c r="G23"/>
  <c r="G12" s="1"/>
  <c r="H23"/>
  <c r="H12" s="1"/>
  <c r="I23"/>
  <c r="I12" s="1"/>
  <c r="J23"/>
  <c r="J12" s="1"/>
  <c r="K23"/>
  <c r="K12" s="1"/>
  <c r="L23"/>
  <c r="L12" s="1"/>
  <c r="M23"/>
  <c r="M12" s="1"/>
  <c r="N23"/>
  <c r="O23"/>
  <c r="O12" s="1"/>
  <c r="P23"/>
  <c r="P12" s="1"/>
  <c r="Q23"/>
  <c r="Q12" s="1"/>
  <c r="R23"/>
  <c r="R12" s="1"/>
  <c r="S23"/>
  <c r="S12" s="1"/>
  <c r="T23"/>
  <c r="T12" s="1"/>
  <c r="U23"/>
  <c r="U12" s="1"/>
  <c r="V23"/>
  <c r="W23"/>
  <c r="W12" s="1"/>
  <c r="X23"/>
  <c r="X12" s="1"/>
  <c r="D16"/>
  <c r="D13"/>
  <c r="D45" s="1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D54" s="1"/>
  <c r="E55" l="1"/>
  <c r="I55"/>
  <c r="M55"/>
  <c r="Q55"/>
  <c r="D12"/>
  <c r="D11"/>
  <c r="D10"/>
  <c r="D72" s="1"/>
  <c r="U55"/>
  <c r="M48"/>
  <c r="P54"/>
  <c r="X54"/>
  <c r="U10"/>
  <c r="U7" s="1"/>
  <c r="Q10"/>
  <c r="Q7" s="1"/>
  <c r="M10"/>
  <c r="M7" s="1"/>
  <c r="E10"/>
  <c r="E7" s="1"/>
  <c r="N10"/>
  <c r="N7" s="1"/>
  <c r="J11"/>
  <c r="E45"/>
  <c r="M45"/>
  <c r="U45"/>
  <c r="I48"/>
  <c r="W10"/>
  <c r="W7" s="1"/>
  <c r="S11"/>
  <c r="G11"/>
  <c r="H54"/>
  <c r="I10"/>
  <c r="I7" s="1"/>
  <c r="U48"/>
  <c r="E48"/>
  <c r="Q48"/>
  <c r="E54"/>
  <c r="I54"/>
  <c r="M54"/>
  <c r="Q54"/>
  <c r="U54"/>
  <c r="W55"/>
  <c r="X10"/>
  <c r="X7" s="1"/>
  <c r="T10"/>
  <c r="T7" s="1"/>
  <c r="P10"/>
  <c r="P7" s="1"/>
  <c r="L10"/>
  <c r="L7" s="1"/>
  <c r="H10"/>
  <c r="H7" s="1"/>
  <c r="V12"/>
  <c r="N12"/>
  <c r="F12"/>
  <c r="R11"/>
  <c r="N11"/>
  <c r="F11"/>
  <c r="V10"/>
  <c r="V7" s="1"/>
  <c r="R10"/>
  <c r="R7" s="1"/>
  <c r="J10"/>
  <c r="J7" s="1"/>
  <c r="F10"/>
  <c r="F7" s="1"/>
  <c r="W11"/>
  <c r="O11"/>
  <c r="K11"/>
  <c r="S10"/>
  <c r="S7" s="1"/>
  <c r="O10"/>
  <c r="O7" s="1"/>
  <c r="K10"/>
  <c r="K7" s="1"/>
  <c r="G10"/>
  <c r="G7" s="1"/>
  <c r="J45"/>
  <c r="T54"/>
  <c r="X55"/>
  <c r="U11"/>
  <c r="Q11"/>
  <c r="M11"/>
  <c r="I11"/>
  <c r="E11"/>
  <c r="L55"/>
  <c r="V11"/>
  <c r="L54"/>
  <c r="H55"/>
  <c r="X11"/>
  <c r="T11"/>
  <c r="P11"/>
  <c r="L11"/>
  <c r="H11"/>
  <c r="H45"/>
  <c r="P55"/>
  <c r="P45"/>
  <c r="D55"/>
  <c r="T55"/>
  <c r="H48"/>
  <c r="L48"/>
  <c r="T48"/>
  <c r="G48"/>
  <c r="K48"/>
  <c r="S48"/>
  <c r="G55"/>
  <c r="O55"/>
  <c r="S55"/>
  <c r="F48"/>
  <c r="J48"/>
  <c r="N48"/>
  <c r="R48"/>
  <c r="V48"/>
  <c r="G54"/>
  <c r="K54"/>
  <c r="O54"/>
  <c r="S54"/>
  <c r="W54"/>
  <c r="F55"/>
  <c r="J55"/>
  <c r="N55"/>
  <c r="R55"/>
  <c r="V55"/>
  <c r="D48"/>
  <c r="P48"/>
  <c r="X48"/>
  <c r="O48"/>
  <c r="W48"/>
  <c r="K55"/>
  <c r="F54"/>
  <c r="J54"/>
  <c r="N54"/>
  <c r="R54"/>
  <c r="V54"/>
  <c r="D74" l="1"/>
  <c r="D75"/>
  <c r="D73"/>
  <c r="D46"/>
  <c r="D60" s="1"/>
  <c r="R46"/>
  <c r="J46"/>
  <c r="T47"/>
  <c r="T44"/>
  <c r="L47"/>
  <c r="L44"/>
  <c r="D47"/>
  <c r="D61" s="1"/>
  <c r="D44"/>
  <c r="S46"/>
  <c r="K46"/>
  <c r="U44"/>
  <c r="U47"/>
  <c r="M44"/>
  <c r="M47"/>
  <c r="E44"/>
  <c r="E47"/>
  <c r="T46"/>
  <c r="E46"/>
  <c r="U46"/>
  <c r="Q46"/>
  <c r="M46"/>
  <c r="I46"/>
  <c r="W47"/>
  <c r="W44"/>
  <c r="S47"/>
  <c r="S44"/>
  <c r="O47"/>
  <c r="O44"/>
  <c r="K47"/>
  <c r="K44"/>
  <c r="G47"/>
  <c r="G44"/>
  <c r="X47"/>
  <c r="X44"/>
  <c r="V46"/>
  <c r="N46"/>
  <c r="F46"/>
  <c r="P47"/>
  <c r="P44"/>
  <c r="H47"/>
  <c r="H44"/>
  <c r="W46"/>
  <c r="O46"/>
  <c r="G46"/>
  <c r="Q47"/>
  <c r="Q44"/>
  <c r="I47"/>
  <c r="I44"/>
  <c r="X46"/>
  <c r="P46"/>
  <c r="L46"/>
  <c r="H46"/>
  <c r="V44"/>
  <c r="V47"/>
  <c r="R47"/>
  <c r="R44"/>
  <c r="N44"/>
  <c r="N47"/>
  <c r="J47"/>
  <c r="J44"/>
  <c r="F44"/>
  <c r="F47"/>
  <c r="D64"/>
  <c r="E64"/>
  <c r="N64"/>
  <c r="V64"/>
  <c r="T64"/>
  <c r="M64"/>
  <c r="R64"/>
  <c r="O64"/>
  <c r="F64"/>
  <c r="X64"/>
  <c r="Q64"/>
  <c r="K64"/>
  <c r="G64"/>
  <c r="H64"/>
  <c r="U64"/>
  <c r="P64"/>
  <c r="S64"/>
  <c r="L64"/>
  <c r="W64"/>
  <c r="I64"/>
  <c r="J64"/>
  <c r="D62"/>
  <c r="P42" l="1"/>
  <c r="P75"/>
  <c r="G75"/>
  <c r="G42"/>
  <c r="N42"/>
  <c r="N75"/>
  <c r="I42"/>
  <c r="I75"/>
  <c r="E42"/>
  <c r="E75"/>
  <c r="S75"/>
  <c r="S42"/>
  <c r="D42"/>
  <c r="D56" s="1"/>
  <c r="H42"/>
  <c r="H75"/>
  <c r="W75"/>
  <c r="W42"/>
  <c r="Q42"/>
  <c r="Q75"/>
  <c r="J75"/>
  <c r="J42"/>
  <c r="K75"/>
  <c r="K42"/>
  <c r="L42"/>
  <c r="L75"/>
  <c r="X42"/>
  <c r="X75"/>
  <c r="O75"/>
  <c r="O42"/>
  <c r="F75"/>
  <c r="F42"/>
  <c r="V75"/>
  <c r="V42"/>
  <c r="M42"/>
  <c r="M75"/>
  <c r="U42"/>
  <c r="U75"/>
  <c r="T42"/>
  <c r="T75"/>
  <c r="R75"/>
  <c r="R42"/>
  <c r="M60"/>
  <c r="P60"/>
  <c r="J61"/>
  <c r="Q61"/>
  <c r="X61"/>
  <c r="H61"/>
  <c r="P61"/>
  <c r="U60"/>
  <c r="X60"/>
  <c r="G61"/>
  <c r="O61"/>
  <c r="E61"/>
  <c r="S62"/>
  <c r="R61"/>
  <c r="W61"/>
  <c r="U61"/>
  <c r="H60"/>
  <c r="H58"/>
  <c r="T58"/>
  <c r="G58"/>
  <c r="E58"/>
  <c r="M58"/>
  <c r="N58"/>
  <c r="R58"/>
  <c r="J62"/>
  <c r="H62"/>
  <c r="S60"/>
  <c r="X62"/>
  <c r="K62"/>
  <c r="F60"/>
  <c r="N60"/>
  <c r="E62"/>
  <c r="M62"/>
  <c r="U62"/>
  <c r="T62"/>
  <c r="O60"/>
  <c r="K61"/>
  <c r="S61"/>
  <c r="I60"/>
  <c r="Q60"/>
  <c r="G62"/>
  <c r="F61"/>
  <c r="N61"/>
  <c r="V61"/>
  <c r="L60"/>
  <c r="T60"/>
  <c r="P58"/>
  <c r="Q58"/>
  <c r="F58"/>
  <c r="K58"/>
  <c r="X58"/>
  <c r="D58"/>
  <c r="W58"/>
  <c r="I58"/>
  <c r="L58"/>
  <c r="V58"/>
  <c r="U58"/>
  <c r="S58"/>
  <c r="J58"/>
  <c r="O58"/>
  <c r="R62"/>
  <c r="F62"/>
  <c r="N62"/>
  <c r="V62"/>
  <c r="E60"/>
  <c r="P62"/>
  <c r="M61"/>
  <c r="K60"/>
  <c r="O62"/>
  <c r="W62"/>
  <c r="L61"/>
  <c r="T61"/>
  <c r="J60"/>
  <c r="R60"/>
  <c r="I62"/>
  <c r="Q62"/>
  <c r="L62"/>
  <c r="I61"/>
  <c r="G60"/>
  <c r="W60"/>
  <c r="V60"/>
  <c r="L56" l="1"/>
  <c r="I56"/>
  <c r="F56"/>
  <c r="K56"/>
  <c r="E56"/>
  <c r="N56"/>
  <c r="P56"/>
  <c r="U56"/>
  <c r="R56"/>
  <c r="V56"/>
  <c r="O56"/>
  <c r="J56"/>
  <c r="W56"/>
  <c r="T56"/>
  <c r="M56"/>
  <c r="X56"/>
  <c r="Q56"/>
  <c r="H56"/>
  <c r="S56"/>
  <c r="G56"/>
  <c r="U74" l="1"/>
  <c r="U73"/>
  <c r="Q74"/>
  <c r="Q73"/>
  <c r="M74"/>
  <c r="M73"/>
  <c r="I74"/>
  <c r="I73"/>
  <c r="E73"/>
  <c r="E74"/>
  <c r="R72"/>
  <c r="N72"/>
  <c r="J72"/>
  <c r="U39"/>
  <c r="Q39"/>
  <c r="M68"/>
  <c r="M39"/>
  <c r="I39"/>
  <c r="E39"/>
  <c r="S72"/>
  <c r="O72"/>
  <c r="K72"/>
  <c r="U72"/>
  <c r="Q72"/>
  <c r="M72"/>
  <c r="I72"/>
  <c r="E72"/>
  <c r="G74"/>
  <c r="G73"/>
  <c r="K74"/>
  <c r="K73"/>
  <c r="O74"/>
  <c r="O73"/>
  <c r="S74"/>
  <c r="S73"/>
  <c r="W69"/>
  <c r="W74"/>
  <c r="W73"/>
  <c r="V74"/>
  <c r="V73"/>
  <c r="R74"/>
  <c r="R69"/>
  <c r="R73"/>
  <c r="N74"/>
  <c r="N73"/>
  <c r="J74"/>
  <c r="J73"/>
  <c r="F74"/>
  <c r="F73"/>
  <c r="V67"/>
  <c r="V39"/>
  <c r="R68"/>
  <c r="R39"/>
  <c r="N39"/>
  <c r="J67"/>
  <c r="J68"/>
  <c r="J39"/>
  <c r="F68"/>
  <c r="F39"/>
  <c r="T72"/>
  <c r="L72"/>
  <c r="H72"/>
  <c r="P72"/>
  <c r="W67"/>
  <c r="W39"/>
  <c r="S68"/>
  <c r="S39"/>
  <c r="O39"/>
  <c r="K68"/>
  <c r="K39"/>
  <c r="G39"/>
  <c r="X73"/>
  <c r="X74"/>
  <c r="T73"/>
  <c r="T74"/>
  <c r="P73"/>
  <c r="P74"/>
  <c r="L74"/>
  <c r="L73"/>
  <c r="H74"/>
  <c r="H73"/>
  <c r="X68"/>
  <c r="X67"/>
  <c r="X39"/>
  <c r="X72"/>
  <c r="T39"/>
  <c r="P39"/>
  <c r="L39"/>
  <c r="H39"/>
  <c r="G59"/>
  <c r="D59"/>
  <c r="W59"/>
  <c r="S59"/>
  <c r="U59"/>
  <c r="M59"/>
  <c r="R59"/>
  <c r="F72"/>
  <c r="K59"/>
  <c r="F43"/>
  <c r="M43"/>
  <c r="G72"/>
  <c r="S43"/>
  <c r="J59"/>
  <c r="P59"/>
  <c r="O59"/>
  <c r="V59"/>
  <c r="C75"/>
  <c r="J43"/>
  <c r="K43"/>
  <c r="W72"/>
  <c r="T59"/>
  <c r="P43"/>
  <c r="V72"/>
  <c r="V43"/>
  <c r="T43"/>
  <c r="I43"/>
  <c r="O43"/>
  <c r="G43"/>
  <c r="L59"/>
  <c r="H59"/>
  <c r="X59"/>
  <c r="N59"/>
  <c r="Q59"/>
  <c r="I59"/>
  <c r="F59"/>
  <c r="U43"/>
  <c r="N43"/>
  <c r="Q43"/>
  <c r="D43"/>
  <c r="E59"/>
  <c r="E43"/>
  <c r="W43"/>
  <c r="H43"/>
  <c r="X43"/>
  <c r="L43"/>
  <c r="R43"/>
  <c r="D7"/>
  <c r="D39" l="1"/>
  <c r="D53" s="1"/>
  <c r="D67"/>
  <c r="C72"/>
  <c r="C73"/>
  <c r="C74"/>
  <c r="X57"/>
  <c r="Q57"/>
  <c r="O57"/>
  <c r="P57"/>
  <c r="L57"/>
  <c r="U57"/>
  <c r="J57"/>
  <c r="H57"/>
  <c r="M57"/>
  <c r="G69"/>
  <c r="G57"/>
  <c r="D69"/>
  <c r="L69"/>
  <c r="D68"/>
  <c r="P69"/>
  <c r="E57"/>
  <c r="T57"/>
  <c r="K57"/>
  <c r="P68"/>
  <c r="T67"/>
  <c r="T68"/>
  <c r="X69"/>
  <c r="G67"/>
  <c r="Q67"/>
  <c r="N57"/>
  <c r="F57"/>
  <c r="L68"/>
  <c r="G68"/>
  <c r="S67"/>
  <c r="J69"/>
  <c r="M69"/>
  <c r="O53"/>
  <c r="V57"/>
  <c r="O69"/>
  <c r="W57"/>
  <c r="S57"/>
  <c r="O67"/>
  <c r="R67"/>
  <c r="I67"/>
  <c r="U69"/>
  <c r="D57"/>
  <c r="H67"/>
  <c r="L67"/>
  <c r="P67"/>
  <c r="K67"/>
  <c r="O68"/>
  <c r="F67"/>
  <c r="N68"/>
  <c r="N67"/>
  <c r="V68"/>
  <c r="F69"/>
  <c r="N69"/>
  <c r="V69"/>
  <c r="S69"/>
  <c r="K69"/>
  <c r="U67"/>
  <c r="I57"/>
  <c r="H69"/>
  <c r="E68"/>
  <c r="U68"/>
  <c r="E69"/>
  <c r="R57"/>
  <c r="H68"/>
  <c r="T69"/>
  <c r="W68"/>
  <c r="E67"/>
  <c r="I68"/>
  <c r="M67"/>
  <c r="Q68"/>
  <c r="I69"/>
  <c r="Q69"/>
  <c r="S53" l="1"/>
  <c r="R53"/>
  <c r="M53"/>
  <c r="K53"/>
  <c r="N53"/>
  <c r="Q53"/>
  <c r="T53"/>
  <c r="I53"/>
  <c r="W53"/>
  <c r="F53"/>
  <c r="P53"/>
  <c r="E53"/>
  <c r="X53"/>
  <c r="U53"/>
  <c r="V53"/>
  <c r="G53"/>
  <c r="H53"/>
  <c r="J53"/>
  <c r="L53"/>
  <c r="C67"/>
  <c r="C69"/>
  <c r="C68"/>
</calcChain>
</file>

<file path=xl/sharedStrings.xml><?xml version="1.0" encoding="utf-8"?>
<sst xmlns="http://schemas.openxmlformats.org/spreadsheetml/2006/main" count="95" uniqueCount="65">
  <si>
    <t xml:space="preserve">Country </t>
  </si>
  <si>
    <t>UN country code</t>
  </si>
  <si>
    <t>Environmental Asset  Code</t>
  </si>
  <si>
    <t>Description of Environmental Assets</t>
  </si>
  <si>
    <t>Unit</t>
  </si>
  <si>
    <t xml:space="preserve">Produced Capital </t>
  </si>
  <si>
    <t xml:space="preserve">Pastureland </t>
  </si>
  <si>
    <t xml:space="preserve">Timber </t>
  </si>
  <si>
    <t>GDP</t>
  </si>
  <si>
    <t>Population</t>
  </si>
  <si>
    <t>Natural Capital</t>
  </si>
  <si>
    <t>Total Forest</t>
  </si>
  <si>
    <t>Fossil Fuels</t>
  </si>
  <si>
    <t>Oil</t>
  </si>
  <si>
    <t>Natural Gas</t>
  </si>
  <si>
    <t>Coal</t>
  </si>
  <si>
    <t>Minerals</t>
  </si>
  <si>
    <t>Bauxite</t>
  </si>
  <si>
    <t>Copper</t>
  </si>
  <si>
    <t>Gold</t>
  </si>
  <si>
    <t>Iron</t>
  </si>
  <si>
    <t>Lead</t>
  </si>
  <si>
    <t>Nickel</t>
  </si>
  <si>
    <t>Phosphate</t>
  </si>
  <si>
    <t>Silver</t>
  </si>
  <si>
    <t>Tin</t>
  </si>
  <si>
    <t>Zinc</t>
  </si>
  <si>
    <t xml:space="preserve">Cropland </t>
  </si>
  <si>
    <t>Inclusive Wealth Index</t>
  </si>
  <si>
    <t>0</t>
  </si>
  <si>
    <t>Constant US$ of 2005</t>
  </si>
  <si>
    <t>Agricultural Land</t>
  </si>
  <si>
    <t>Renewable Resources</t>
  </si>
  <si>
    <t>Non-renewable Resources</t>
  </si>
  <si>
    <t>Indicator: change in wealth with respect to the 1990 levels (Per capita)</t>
  </si>
  <si>
    <t xml:space="preserve">Indicator: Wealth per capita </t>
  </si>
  <si>
    <t>Indicator: Percentage composition of the wealth of the country (%) - Including average</t>
  </si>
  <si>
    <t>Average (if aplicable)</t>
  </si>
  <si>
    <t>Human Capital</t>
  </si>
  <si>
    <t>Content</t>
  </si>
  <si>
    <t>Inclusive Wealth and Related Indicators</t>
  </si>
  <si>
    <t>Natural capital composition of wealth</t>
  </si>
  <si>
    <t>3.1.1</t>
  </si>
  <si>
    <t>3.1.1.1</t>
  </si>
  <si>
    <t>3.1.2</t>
  </si>
  <si>
    <t>3.1.2.1</t>
  </si>
  <si>
    <t>3.1.2.2</t>
  </si>
  <si>
    <t>3.1.1.2</t>
  </si>
  <si>
    <t>3.2.1</t>
  </si>
  <si>
    <t>3.2.2.1</t>
  </si>
  <si>
    <t>3.2.2</t>
  </si>
  <si>
    <t>3.2.2.2</t>
  </si>
  <si>
    <t>3.2.2.3</t>
  </si>
  <si>
    <t>3.2.2.5</t>
  </si>
  <si>
    <t>3.2.2.6</t>
  </si>
  <si>
    <t>3.2.2.7</t>
  </si>
  <si>
    <t>3.2.2.8</t>
  </si>
  <si>
    <t>3.2.2.9</t>
  </si>
  <si>
    <t>3.2.2.10</t>
  </si>
  <si>
    <t>3.2.1.1</t>
  </si>
  <si>
    <t>3.2.1.2</t>
  </si>
  <si>
    <t>3.2.1.3</t>
  </si>
  <si>
    <t>Non-Timber Forest Resource Wealth</t>
  </si>
  <si>
    <t>Canada</t>
  </si>
  <si>
    <t>CAN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</si>
</sst>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5" tint="-0.249977111117893"/>
      <name val="Arial"/>
      <family val="2"/>
    </font>
    <font>
      <sz val="11"/>
      <color theme="4" tint="-0.49998474074526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12"/>
      <color rgb="FF330EBC"/>
      <name val="Arial"/>
      <family val="2"/>
    </font>
    <font>
      <b/>
      <sz val="12"/>
      <color theme="3" tint="-0.499984740745262"/>
      <name val="Arial"/>
      <family val="2"/>
    </font>
    <font>
      <sz val="11"/>
      <color theme="1"/>
      <name val="Calibri"/>
      <family val="2"/>
      <scheme val="minor"/>
    </font>
    <font>
      <b/>
      <sz val="12"/>
      <color theme="4" tint="-0.499984740745262"/>
      <name val="Arial"/>
      <family val="2"/>
    </font>
    <font>
      <sz val="12"/>
      <color theme="3" tint="-0.499984740745262"/>
      <name val="Arial"/>
      <family val="2"/>
    </font>
    <font>
      <b/>
      <sz val="12"/>
      <color rgb="FFC00000"/>
      <name val="Arial"/>
      <family val="2"/>
    </font>
    <font>
      <sz val="11"/>
      <color rgb="FFC00000"/>
      <name val="Calibri"/>
      <family val="2"/>
      <scheme val="minor"/>
    </font>
    <font>
      <b/>
      <sz val="12"/>
      <color rgb="FF00B050"/>
      <name val="Arial"/>
      <family val="2"/>
    </font>
    <font>
      <b/>
      <sz val="13"/>
      <color rgb="FF00B050"/>
      <name val="Arial"/>
      <family val="2"/>
    </font>
    <font>
      <b/>
      <sz val="12"/>
      <color rgb="FF003399"/>
      <name val="Arial"/>
      <family val="2"/>
    </font>
    <font>
      <sz val="11"/>
      <color rgb="FF4D4D4D"/>
      <name val="Verdana"/>
      <family val="2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1" fillId="0" borderId="0" applyFont="0" applyFill="0" applyBorder="0" applyAlignment="0" applyProtection="0"/>
  </cellStyleXfs>
  <cellXfs count="40">
    <xf numFmtId="0" fontId="0" fillId="0" borderId="0" xfId="0"/>
    <xf numFmtId="0" fontId="3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0" fillId="0" borderId="0" xfId="0" applyFill="1" applyAlignment="1">
      <alignment horizontal="right"/>
    </xf>
    <xf numFmtId="0" fontId="0" fillId="0" borderId="0" xfId="0" applyFill="1"/>
    <xf numFmtId="0" fontId="4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5" fontId="0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165" fontId="11" fillId="0" borderId="0" xfId="8" applyNumberFormat="1" applyFont="1"/>
    <xf numFmtId="49" fontId="10" fillId="0" borderId="0" xfId="0" applyNumberFormat="1" applyFont="1" applyFill="1" applyBorder="1" applyAlignment="1">
      <alignment horizontal="right"/>
    </xf>
    <xf numFmtId="0" fontId="0" fillId="0" borderId="0" xfId="0" applyFont="1"/>
    <xf numFmtId="49" fontId="12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165" fontId="15" fillId="0" borderId="0" xfId="0" applyNumberFormat="1" applyFont="1"/>
    <xf numFmtId="0" fontId="15" fillId="0" borderId="0" xfId="0" applyFont="1"/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19" fillId="0" borderId="0" xfId="0" applyFont="1"/>
    <xf numFmtId="43" fontId="0" fillId="0" borderId="0" xfId="0" applyNumberFormat="1"/>
    <xf numFmtId="165" fontId="0" fillId="0" borderId="0" xfId="0" applyNumberFormat="1" applyFill="1"/>
    <xf numFmtId="165" fontId="0" fillId="0" borderId="0" xfId="8" applyNumberFormat="1" applyFont="1"/>
    <xf numFmtId="0" fontId="3" fillId="2" borderId="0" xfId="8" applyNumberFormat="1" applyFont="1" applyFill="1" applyBorder="1"/>
    <xf numFmtId="0" fontId="3" fillId="2" borderId="0" xfId="0" applyNumberFormat="1" applyFont="1" applyFill="1" applyBorder="1"/>
    <xf numFmtId="166" fontId="0" fillId="0" borderId="0" xfId="0" applyNumberFormat="1"/>
    <xf numFmtId="0" fontId="20" fillId="0" borderId="0" xfId="0" applyFont="1" applyFill="1" applyAlignment="1">
      <alignment horizontal="right"/>
    </xf>
    <xf numFmtId="0" fontId="0" fillId="0" borderId="0" xfId="0" applyNumberFormat="1" applyFont="1"/>
    <xf numFmtId="165" fontId="21" fillId="0" borderId="0" xfId="0" applyNumberFormat="1" applyFont="1"/>
    <xf numFmtId="167" fontId="0" fillId="0" borderId="0" xfId="8" applyNumberFormat="1" applyFont="1"/>
  </cellXfs>
  <cellStyles count="9">
    <cellStyle name="Comma" xfId="8" builtinId="3"/>
    <cellStyle name="Normal" xfId="0" builtinId="0"/>
    <cellStyle name="Normal 2" xfId="2"/>
    <cellStyle name="Normal 3" xfId="1"/>
    <cellStyle name="Normal 4" xfId="3"/>
    <cellStyle name="Normal 5" xfId="4"/>
    <cellStyle name="Normal 6" xfId="5"/>
    <cellStyle name="Normal 7" xfId="6"/>
    <cellStyle name="Normal 8" xfId="7"/>
  </cellStyles>
  <dxfs count="0"/>
  <tableStyles count="0" defaultTableStyle="TableStyleMedium9" defaultPivotStyle="PivotStyleLight16"/>
  <colors>
    <mruColors>
      <color rgb="FF646464"/>
      <color rgb="FFFD9900"/>
      <color rgb="FF78A22F"/>
      <color rgb="FFCE7674"/>
      <color rgb="FF7D7447"/>
      <color rgb="FFFF9900"/>
      <color rgb="FFFF9964"/>
      <color rgb="FFDD6909"/>
      <color rgb="FF003399"/>
      <color rgb="FF330EB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Change in per capita wealth with respect to  1990 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Wealth_CAN!$B$54</c:f>
              <c:strCache>
                <c:ptCount val="1"/>
                <c:pt idx="0">
                  <c:v>Produced Capital </c:v>
                </c:pt>
              </c:strCache>
            </c:strRef>
          </c:tx>
          <c:spPr>
            <a:ln w="47625">
              <a:solidFill>
                <a:srgbClr val="646464"/>
              </a:solidFill>
              <a:prstDash val="dash"/>
            </a:ln>
          </c:spPr>
          <c:marker>
            <c:symbol val="none"/>
          </c:marker>
          <c:cat>
            <c:numRef>
              <c:f>Wealth_CAN!$D$52:$X$52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Wealth_CAN!$D$54:$X$54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1.6886468736287519</c:v>
                </c:pt>
                <c:pt idx="2">
                  <c:v>3.0926937928357212</c:v>
                </c:pt>
                <c:pt idx="3">
                  <c:v>4.2877802591415604</c:v>
                </c:pt>
                <c:pt idx="4">
                  <c:v>5.8892311046362833</c:v>
                </c:pt>
                <c:pt idx="5">
                  <c:v>7.2495381383094637</c:v>
                </c:pt>
                <c:pt idx="6">
                  <c:v>8.8214894980955592</c:v>
                </c:pt>
                <c:pt idx="7">
                  <c:v>11.337107161225802</c:v>
                </c:pt>
                <c:pt idx="8">
                  <c:v>13.874221568815525</c:v>
                </c:pt>
                <c:pt idx="9">
                  <c:v>16.774260614444515</c:v>
                </c:pt>
                <c:pt idx="10">
                  <c:v>19.806827621738488</c:v>
                </c:pt>
                <c:pt idx="11">
                  <c:v>22.900193822925029</c:v>
                </c:pt>
                <c:pt idx="12">
                  <c:v>25.846008466081738</c:v>
                </c:pt>
                <c:pt idx="13">
                  <c:v>29.072961239298301</c:v>
                </c:pt>
                <c:pt idx="14">
                  <c:v>32.751260145413497</c:v>
                </c:pt>
                <c:pt idx="15">
                  <c:v>37.068942520760181</c:v>
                </c:pt>
                <c:pt idx="16">
                  <c:v>41.815714663445114</c:v>
                </c:pt>
                <c:pt idx="17">
                  <c:v>46.603895852610691</c:v>
                </c:pt>
                <c:pt idx="18">
                  <c:v>51.277788354599487</c:v>
                </c:pt>
                <c:pt idx="19">
                  <c:v>54.079171813000507</c:v>
                </c:pt>
                <c:pt idx="20" formatCode="_(* #,##0.0000_);_(* \(#,##0.0000\);_(* &quot;-&quot;??_);_(@_)">
                  <c:v>57.708957056804032</c:v>
                </c:pt>
              </c:numCache>
            </c:numRef>
          </c:val>
        </c:ser>
        <c:ser>
          <c:idx val="1"/>
          <c:order val="1"/>
          <c:tx>
            <c:strRef>
              <c:f>Wealth_CAN!$B$55</c:f>
              <c:strCache>
                <c:ptCount val="1"/>
                <c:pt idx="0">
                  <c:v>Human Capital</c:v>
                </c:pt>
              </c:strCache>
            </c:strRef>
          </c:tx>
          <c:spPr>
            <a:ln w="47625">
              <a:solidFill>
                <a:srgbClr val="FF9900"/>
              </a:solidFill>
              <a:prstDash val="dash"/>
            </a:ln>
            <a:effectLst>
              <a:outerShdw blurRad="50800" dist="50800" dir="5400000" algn="ctr" rotWithShape="0">
                <a:schemeClr val="bg1"/>
              </a:outerShdw>
            </a:effectLst>
          </c:spPr>
          <c:marker>
            <c:symbol val="none"/>
          </c:marker>
          <c:cat>
            <c:numRef>
              <c:f>Wealth_CAN!$D$52:$X$52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Wealth_CAN!$D$55:$X$55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0.24487830097943419</c:v>
                </c:pt>
                <c:pt idx="2">
                  <c:v>-2.1913161089878397</c:v>
                </c:pt>
                <c:pt idx="3">
                  <c:v>-1.9323984486454004</c:v>
                </c:pt>
                <c:pt idx="4">
                  <c:v>-1.5747278170277546</c:v>
                </c:pt>
                <c:pt idx="5">
                  <c:v>-1.3608188270250454</c:v>
                </c:pt>
                <c:pt idx="6">
                  <c:v>-1.1483136845040876</c:v>
                </c:pt>
                <c:pt idx="7">
                  <c:v>-0.32622248343856519</c:v>
                </c:pt>
                <c:pt idx="8">
                  <c:v>0.38976851754726205</c:v>
                </c:pt>
                <c:pt idx="9">
                  <c:v>1.2389048829239302</c:v>
                </c:pt>
                <c:pt idx="10">
                  <c:v>1.9603634644862922</c:v>
                </c:pt>
                <c:pt idx="11">
                  <c:v>4.2366925208010775</c:v>
                </c:pt>
                <c:pt idx="12">
                  <c:v>7.2511479513198251</c:v>
                </c:pt>
                <c:pt idx="13">
                  <c:v>7.4698079977006726</c:v>
                </c:pt>
                <c:pt idx="14">
                  <c:v>9.8055835929511392</c:v>
                </c:pt>
                <c:pt idx="15">
                  <c:v>11.998688206573327</c:v>
                </c:pt>
                <c:pt idx="16">
                  <c:v>12.111178138114177</c:v>
                </c:pt>
                <c:pt idx="17">
                  <c:v>12.739387228764421</c:v>
                </c:pt>
                <c:pt idx="18">
                  <c:v>13.129240021467471</c:v>
                </c:pt>
                <c:pt idx="19">
                  <c:v>13.235622709117955</c:v>
                </c:pt>
                <c:pt idx="20">
                  <c:v>13.348503306651871</c:v>
                </c:pt>
              </c:numCache>
            </c:numRef>
          </c:val>
        </c:ser>
        <c:ser>
          <c:idx val="2"/>
          <c:order val="2"/>
          <c:tx>
            <c:strRef>
              <c:f>Wealth_CAN!$B$56</c:f>
              <c:strCache>
                <c:ptCount val="1"/>
                <c:pt idx="0">
                  <c:v>Natural Capital</c:v>
                </c:pt>
              </c:strCache>
            </c:strRef>
          </c:tx>
          <c:spPr>
            <a:ln w="47625">
              <a:solidFill>
                <a:srgbClr val="78A22F"/>
              </a:solidFill>
              <a:prstDash val="dash"/>
            </a:ln>
          </c:spPr>
          <c:marker>
            <c:symbol val="none"/>
          </c:marker>
          <c:cat>
            <c:numRef>
              <c:f>Wealth_CAN!$D$52:$X$52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Wealth_CAN!$D$56:$X$56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-1.5905274813022729</c:v>
                </c:pt>
                <c:pt idx="2">
                  <c:v>-3.0977747981440484</c:v>
                </c:pt>
                <c:pt idx="3">
                  <c:v>-4.5326579414855743</c:v>
                </c:pt>
                <c:pt idx="4">
                  <c:v>-5.9048876536381911</c:v>
                </c:pt>
                <c:pt idx="5">
                  <c:v>-7.2287522392956554</c:v>
                </c:pt>
                <c:pt idx="6">
                  <c:v>-8.492348648995474</c:v>
                </c:pt>
                <c:pt idx="7">
                  <c:v>-9.7083777441837817</c:v>
                </c:pt>
                <c:pt idx="8">
                  <c:v>-10.898349488568893</c:v>
                </c:pt>
                <c:pt idx="9">
                  <c:v>-12.084677798127563</c:v>
                </c:pt>
                <c:pt idx="10">
                  <c:v>-13.299637898484928</c:v>
                </c:pt>
                <c:pt idx="11">
                  <c:v>-14.543933942613595</c:v>
                </c:pt>
                <c:pt idx="12">
                  <c:v>-15.808567206461744</c:v>
                </c:pt>
                <c:pt idx="13">
                  <c:v>-17.084748585143437</c:v>
                </c:pt>
                <c:pt idx="14">
                  <c:v>-18.359072157860435</c:v>
                </c:pt>
                <c:pt idx="15">
                  <c:v>-19.617389419197316</c:v>
                </c:pt>
                <c:pt idx="16">
                  <c:v>-20.860348014626918</c:v>
                </c:pt>
                <c:pt idx="17">
                  <c:v>-22.081185663782843</c:v>
                </c:pt>
                <c:pt idx="18">
                  <c:v>-23.266688420564062</c:v>
                </c:pt>
                <c:pt idx="19">
                  <c:v>-24.407730857334965</c:v>
                </c:pt>
                <c:pt idx="20">
                  <c:v>-25.516222133372324</c:v>
                </c:pt>
              </c:numCache>
            </c:numRef>
          </c:val>
        </c:ser>
        <c:ser>
          <c:idx val="4"/>
          <c:order val="3"/>
          <c:tx>
            <c:strRef>
              <c:f>Wealth_CAN!$B$53</c:f>
              <c:strCache>
                <c:ptCount val="1"/>
                <c:pt idx="0">
                  <c:v>Inclusive Wealth Index</c:v>
                </c:pt>
              </c:strCache>
            </c:strRef>
          </c:tx>
          <c:spPr>
            <a:ln w="444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Wealth_CAN!$D$52:$X$52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Wealth_CAN!$D$53:$X$53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-0.20963417490518221</c:v>
                </c:pt>
                <c:pt idx="2">
                  <c:v>-1.7606397183251188</c:v>
                </c:pt>
                <c:pt idx="3">
                  <c:v>-1.9779560910419769</c:v>
                </c:pt>
                <c:pt idx="4">
                  <c:v>-2.0654397386831058</c:v>
                </c:pt>
                <c:pt idx="5">
                  <c:v>-2.2414038270667902</c:v>
                </c:pt>
                <c:pt idx="6">
                  <c:v>-2.3660105779943041</c:v>
                </c:pt>
                <c:pt idx="7">
                  <c:v>-2.0356889635733455</c:v>
                </c:pt>
                <c:pt idx="8">
                  <c:v>-1.7455522904479381</c:v>
                </c:pt>
                <c:pt idx="9">
                  <c:v>-1.3360064508613156</c:v>
                </c:pt>
                <c:pt idx="10">
                  <c:v>-0.9811493484033984</c:v>
                </c:pt>
                <c:pt idx="11">
                  <c:v>0.14351840447468511</c:v>
                </c:pt>
                <c:pt idx="12">
                  <c:v>1.6060343649495712</c:v>
                </c:pt>
                <c:pt idx="13">
                  <c:v>1.717154934422771</c:v>
                </c:pt>
                <c:pt idx="14">
                  <c:v>2.9443413840209098</c:v>
                </c:pt>
                <c:pt idx="15">
                  <c:v>4.1981314150960625</c:v>
                </c:pt>
                <c:pt idx="16">
                  <c:v>4.4863662454327269</c:v>
                </c:pt>
                <c:pt idx="17">
                  <c:v>5.0444549962671337</c:v>
                </c:pt>
                <c:pt idx="18">
                  <c:v>5.4806028589088562</c:v>
                </c:pt>
                <c:pt idx="19">
                  <c:v>5.523706633145764</c:v>
                </c:pt>
                <c:pt idx="20">
                  <c:v>5.7004992637559537</c:v>
                </c:pt>
              </c:numCache>
            </c:numRef>
          </c:val>
        </c:ser>
        <c:ser>
          <c:idx val="3"/>
          <c:order val="4"/>
          <c:tx>
            <c:v>GDP</c:v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Wealth_CAN!$D$64:$X$64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-3.3167945677540001</c:v>
                </c:pt>
                <c:pt idx="2">
                  <c:v>-3.6196915443056477</c:v>
                </c:pt>
                <c:pt idx="3">
                  <c:v>-2.4597321915986514</c:v>
                </c:pt>
                <c:pt idx="4">
                  <c:v>1.1532193635032773</c:v>
                </c:pt>
                <c:pt idx="5">
                  <c:v>2.9539567191902538</c:v>
                </c:pt>
                <c:pt idx="6">
                  <c:v>3.6298666522517564</c:v>
                </c:pt>
                <c:pt idx="7">
                  <c:v>7.0393831366159176</c:v>
                </c:pt>
                <c:pt idx="8">
                  <c:v>10.44941744914536</c:v>
                </c:pt>
                <c:pt idx="9">
                  <c:v>15.5240078557072</c:v>
                </c:pt>
                <c:pt idx="10">
                  <c:v>20.445712603088651</c:v>
                </c:pt>
                <c:pt idx="11">
                  <c:v>21.407084429283827</c:v>
                </c:pt>
                <c:pt idx="12">
                  <c:v>23.701407836424316</c:v>
                </c:pt>
                <c:pt idx="13">
                  <c:v>24.725180558094138</c:v>
                </c:pt>
                <c:pt idx="14">
                  <c:v>27.267572444223976</c:v>
                </c:pt>
                <c:pt idx="15">
                  <c:v>29.729820383150972</c:v>
                </c:pt>
                <c:pt idx="16">
                  <c:v>31.983459313050176</c:v>
                </c:pt>
                <c:pt idx="17">
                  <c:v>33.458153452610738</c:v>
                </c:pt>
                <c:pt idx="18">
                  <c:v>32.963626246894194</c:v>
                </c:pt>
                <c:pt idx="19">
                  <c:v>27.946804344406573</c:v>
                </c:pt>
                <c:pt idx="20">
                  <c:v>30.735824837969041</c:v>
                </c:pt>
              </c:numCache>
            </c:numRef>
          </c:val>
        </c:ser>
        <c:marker val="1"/>
        <c:axId val="76557312"/>
        <c:axId val="76571392"/>
      </c:lineChart>
      <c:catAx>
        <c:axId val="76557312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6571392"/>
        <c:crosses val="autoZero"/>
        <c:auto val="1"/>
        <c:lblAlgn val="ctr"/>
        <c:lblOffset val="100"/>
      </c:catAx>
      <c:valAx>
        <c:axId val="76571392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lang="de-DE" sz="1200" b="0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65573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2505576115710725E-2"/>
          <c:y val="0.88082543661281576"/>
          <c:w val="0.89396306860339469"/>
          <c:h val="0.10256556684739668"/>
        </c:manualLayout>
      </c:layout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Wealth per capita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Wealth_CAN!$B$40</c:f>
              <c:strCache>
                <c:ptCount val="1"/>
                <c:pt idx="0">
                  <c:v>Produced Capital </c:v>
                </c:pt>
              </c:strCache>
            </c:strRef>
          </c:tx>
          <c:spPr>
            <a:solidFill>
              <a:srgbClr val="646464"/>
            </a:solidFill>
            <a:ln w="47625">
              <a:solidFill>
                <a:srgbClr val="646464"/>
              </a:solidFill>
            </a:ln>
          </c:spPr>
          <c:cat>
            <c:numRef>
              <c:f>Wealth_CAN!$D$38:$X$38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Wealth_CAN!$D$40:$X$40</c:f>
              <c:numCache>
                <c:formatCode>_(* #,##0_);_(* \(#,##0\);_(* "-"??_);_(@_)</c:formatCode>
                <c:ptCount val="21"/>
                <c:pt idx="0">
                  <c:v>68202.073018393334</c:v>
                </c:pt>
                <c:pt idx="1">
                  <c:v>69353.76519216843</c:v>
                </c:pt>
                <c:pt idx="2">
                  <c:v>70311.354297218466</c:v>
                </c:pt>
                <c:pt idx="3">
                  <c:v>71126.428041601321</c:v>
                </c:pt>
                <c:pt idx="4">
                  <c:v>72218.65071659931</c:v>
                </c:pt>
                <c:pt idx="5">
                  <c:v>73146.408312979431</c:v>
                </c:pt>
                <c:pt idx="6">
                  <c:v>74218.51172719436</c:v>
                </c:pt>
                <c:pt idx="7">
                  <c:v>75934.21512266605</c:v>
                </c:pt>
                <c:pt idx="8">
                  <c:v>77664.579743490569</c:v>
                </c:pt>
                <c:pt idx="9">
                  <c:v>79642.466490952371</c:v>
                </c:pt>
                <c:pt idx="10">
                  <c:v>81710.740055598711</c:v>
                </c:pt>
                <c:pt idx="11">
                  <c:v>83820.479930858259</c:v>
                </c:pt>
                <c:pt idx="12">
                  <c:v>85829.586584770528</c:v>
                </c:pt>
                <c:pt idx="13">
                  <c:v>88030.435271428752</c:v>
                </c:pt>
                <c:pt idx="14">
                  <c:v>90539.111377212204</c:v>
                </c:pt>
                <c:pt idx="15">
                  <c:v>93483.860263548442</c:v>
                </c:pt>
                <c:pt idx="16">
                  <c:v>96721.257266319182</c:v>
                </c:pt>
                <c:pt idx="17">
                  <c:v>99986.89609720686</c:v>
                </c:pt>
                <c:pt idx="18">
                  <c:v>103174.58767421448</c:v>
                </c:pt>
                <c:pt idx="19">
                  <c:v>105085.18926603832</c:v>
                </c:pt>
                <c:pt idx="20">
                  <c:v>107560.77804842807</c:v>
                </c:pt>
              </c:numCache>
            </c:numRef>
          </c:val>
        </c:ser>
        <c:ser>
          <c:idx val="1"/>
          <c:order val="1"/>
          <c:tx>
            <c:strRef>
              <c:f>Wealth_CAN!$B$41</c:f>
              <c:strCache>
                <c:ptCount val="1"/>
                <c:pt idx="0">
                  <c:v>Human Capital</c:v>
                </c:pt>
              </c:strCache>
            </c:strRef>
          </c:tx>
          <c:spPr>
            <a:solidFill>
              <a:srgbClr val="FF9900"/>
            </a:solidFill>
            <a:ln w="47625">
              <a:solidFill>
                <a:srgbClr val="FF9900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cat>
            <c:numRef>
              <c:f>Wealth_CAN!$D$38:$X$38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Wealth_CAN!$D$41:$X$41</c:f>
              <c:numCache>
                <c:formatCode>General</c:formatCode>
                <c:ptCount val="21"/>
                <c:pt idx="0">
                  <c:v>236158.20871632261</c:v>
                </c:pt>
                <c:pt idx="1">
                  <c:v>236736.50892545059</c:v>
                </c:pt>
                <c:pt idx="2">
                  <c:v>230983.23584602471</c:v>
                </c:pt>
                <c:pt idx="3">
                  <c:v>231594.69115473962</c:v>
                </c:pt>
                <c:pt idx="4">
                  <c:v>232439.35971147221</c:v>
                </c:pt>
                <c:pt idx="5">
                  <c:v>232944.52335054579</c:v>
                </c:pt>
                <c:pt idx="6">
                  <c:v>233446.37168855336</c:v>
                </c:pt>
                <c:pt idx="7">
                  <c:v>235387.80754300419</c:v>
                </c:pt>
                <c:pt idx="8">
                  <c:v>237078.67906550239</c:v>
                </c:pt>
                <c:pt idx="9">
                  <c:v>239083.98429553484</c:v>
                </c:pt>
                <c:pt idx="10">
                  <c:v>240787.76795838267</c:v>
                </c:pt>
                <c:pt idx="11">
                  <c:v>246163.50588226484</c:v>
                </c:pt>
                <c:pt idx="12">
                  <c:v>253282.38982952983</c:v>
                </c:pt>
                <c:pt idx="13">
                  <c:v>253798.77347824111</c:v>
                </c:pt>
                <c:pt idx="14">
                  <c:v>259314.89928361765</c:v>
                </c:pt>
                <c:pt idx="15">
                  <c:v>264494.09585442283</c:v>
                </c:pt>
                <c:pt idx="16">
                  <c:v>264759.75006173592</c:v>
                </c:pt>
                <c:pt idx="17">
                  <c:v>266243.31739720865</c:v>
                </c:pt>
                <c:pt idx="18">
                  <c:v>267163.98676908674</c:v>
                </c:pt>
                <c:pt idx="19">
                  <c:v>267415.2182186264</c:v>
                </c:pt>
                <c:pt idx="20">
                  <c:v>267681.79501575074</c:v>
                </c:pt>
              </c:numCache>
            </c:numRef>
          </c:val>
        </c:ser>
        <c:ser>
          <c:idx val="2"/>
          <c:order val="2"/>
          <c:tx>
            <c:strRef>
              <c:f>Wealth_CAN!$B$42</c:f>
              <c:strCache>
                <c:ptCount val="1"/>
                <c:pt idx="0">
                  <c:v>Natural Capital</c:v>
                </c:pt>
              </c:strCache>
            </c:strRef>
          </c:tx>
          <c:spPr>
            <a:solidFill>
              <a:srgbClr val="78A22F"/>
            </a:solidFill>
            <a:ln w="47625">
              <a:solidFill>
                <a:srgbClr val="78A22F"/>
              </a:solidFill>
            </a:ln>
          </c:spPr>
          <c:cat>
            <c:numRef>
              <c:f>Wealth_CAN!$D$38:$X$38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Wealth_CAN!$D$42:$X$42</c:f>
              <c:numCache>
                <c:formatCode>_(* #,##0_);_(* \(#,##0\);_(* "-"??_);_(@_)</c:formatCode>
                <c:ptCount val="21"/>
                <c:pt idx="0">
                  <c:v>171485.77209307533</c:v>
                </c:pt>
                <c:pt idx="1">
                  <c:v>168758.24376141158</c:v>
                </c:pt>
                <c:pt idx="2">
                  <c:v>166173.5290627733</c:v>
                </c:pt>
                <c:pt idx="3">
                  <c:v>163712.90862578069</c:v>
                </c:pt>
                <c:pt idx="4">
                  <c:v>161359.7299090052</c:v>
                </c:pt>
                <c:pt idx="5">
                  <c:v>159089.4905028237</c:v>
                </c:pt>
                <c:pt idx="6">
                  <c:v>156922.60244350959</c:v>
                </c:pt>
                <c:pt idx="7">
                  <c:v>154837.28556074947</c:v>
                </c:pt>
                <c:pt idx="8">
                  <c:v>152796.65332720123</c:v>
                </c:pt>
                <c:pt idx="9">
                  <c:v>150762.26906599582</c:v>
                </c:pt>
                <c:pt idx="10">
                  <c:v>148678.78535727519</c:v>
                </c:pt>
                <c:pt idx="11">
                  <c:v>146544.99467887756</c:v>
                </c:pt>
                <c:pt idx="12">
                  <c:v>144376.32856222169</c:v>
                </c:pt>
                <c:pt idx="13">
                  <c:v>142187.85907168133</c:v>
                </c:pt>
                <c:pt idx="14">
                  <c:v>140002.57545404354</c:v>
                </c:pt>
                <c:pt idx="15">
                  <c:v>137844.74038305954</c:v>
                </c:pt>
                <c:pt idx="16">
                  <c:v>135713.24323888985</c:v>
                </c:pt>
                <c:pt idx="17">
                  <c:v>133619.68037023186</c:v>
                </c:pt>
                <c:pt idx="18">
                  <c:v>131586.71181458089</c:v>
                </c:pt>
                <c:pt idx="19">
                  <c:v>129629.98638197467</c:v>
                </c:pt>
                <c:pt idx="20">
                  <c:v>127729.08155867762</c:v>
                </c:pt>
              </c:numCache>
            </c:numRef>
          </c:val>
        </c:ser>
        <c:overlap val="100"/>
        <c:axId val="81270272"/>
        <c:axId val="81271808"/>
      </c:barChart>
      <c:catAx>
        <c:axId val="81270272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1271808"/>
        <c:crosses val="autoZero"/>
        <c:auto val="1"/>
        <c:lblAlgn val="ctr"/>
        <c:lblOffset val="100"/>
      </c:catAx>
      <c:valAx>
        <c:axId val="81271808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sz="1200" b="0">
                    <a:latin typeface="Arial" pitchFamily="34" charset="0"/>
                    <a:cs typeface="Arial" pitchFamily="34" charset="0"/>
                  </a:rPr>
                  <a:t>Constant US$</a:t>
                </a:r>
                <a:r>
                  <a:rPr sz="1200" b="0" baseline="0">
                    <a:latin typeface="Arial" pitchFamily="34" charset="0"/>
                    <a:cs typeface="Arial" pitchFamily="34" charset="0"/>
                  </a:rPr>
                  <a:t> of 2005</a:t>
                </a:r>
                <a:endParaRPr sz="1200" b="0">
                  <a:latin typeface="Arial" pitchFamily="34" charset="0"/>
                  <a:cs typeface="Arial" pitchFamily="34" charset="0"/>
                </a:endParaRP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81270272"/>
        <c:crosses val="autoZero"/>
        <c:crossBetween val="between"/>
      </c:valAx>
    </c:plotArea>
    <c:legend>
      <c:legendPos val="b"/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Wealth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646464"/>
              </a:solidFill>
            </c:spPr>
          </c:dPt>
          <c:dPt>
            <c:idx val="1"/>
            <c:spPr>
              <a:solidFill>
                <a:srgbClr val="FD9900"/>
              </a:solidFill>
            </c:spPr>
          </c:dPt>
          <c:dPt>
            <c:idx val="2"/>
            <c:spPr>
              <a:solidFill>
                <a:srgbClr val="78A22F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Wealth_CAN!$B$67:$B$69</c:f>
              <c:strCache>
                <c:ptCount val="3"/>
                <c:pt idx="0">
                  <c:v>Produced Capital </c:v>
                </c:pt>
                <c:pt idx="1">
                  <c:v>Human Capital</c:v>
                </c:pt>
                <c:pt idx="2">
                  <c:v>Natural Capital</c:v>
                </c:pt>
              </c:strCache>
            </c:strRef>
          </c:cat>
          <c:val>
            <c:numRef>
              <c:f>Wealth_CAN!$C$67:$C$69</c:f>
              <c:numCache>
                <c:formatCode>_(* #,##0_);_(* \(#,##0\);_(* "-"??_);_(@_)</c:formatCode>
                <c:ptCount val="3"/>
                <c:pt idx="0">
                  <c:v>17.467745757881605</c:v>
                </c:pt>
                <c:pt idx="1">
                  <c:v>51.47435677253479</c:v>
                </c:pt>
                <c:pt idx="2">
                  <c:v>31.057897469583601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Natural Capital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"/>
            <c:spPr>
              <a:solidFill>
                <a:srgbClr val="78A22F"/>
              </a:solidFill>
            </c:spPr>
          </c:dPt>
          <c:dPt>
            <c:idx val="2"/>
            <c:spPr>
              <a:solidFill>
                <a:srgbClr val="00B0F0"/>
              </a:solidFill>
            </c:spPr>
          </c:dPt>
          <c:dPt>
            <c:idx val="3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spPr>
              <a:solidFill>
                <a:srgbClr val="CE7674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Wealth_CAN!$B$72:$B$75</c:f>
              <c:strCache>
                <c:ptCount val="4"/>
                <c:pt idx="0">
                  <c:v>Agricultural Land</c:v>
                </c:pt>
                <c:pt idx="1">
                  <c:v>Total Forest</c:v>
                </c:pt>
                <c:pt idx="2">
                  <c:v>Fossil Fuels</c:v>
                </c:pt>
                <c:pt idx="3">
                  <c:v>Minerals</c:v>
                </c:pt>
              </c:strCache>
            </c:strRef>
          </c:cat>
          <c:val>
            <c:numRef>
              <c:f>Wealth_CAN!$C$72:$C$75</c:f>
              <c:numCache>
                <c:formatCode>_(* #,##0_);_(* \(#,##0\);_(* "-"??_);_(@_)</c:formatCode>
                <c:ptCount val="4"/>
                <c:pt idx="0">
                  <c:v>1.3321785243794324</c:v>
                </c:pt>
                <c:pt idx="1">
                  <c:v>55.73840903122926</c:v>
                </c:pt>
                <c:pt idx="2">
                  <c:v>42.290202755917839</c:v>
                </c:pt>
                <c:pt idx="3">
                  <c:v>0.63920968847345716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498929</xdr:colOff>
      <xdr:row>3</xdr:row>
      <xdr:rowOff>4535</xdr:rowOff>
    </xdr:from>
    <xdr:to>
      <xdr:col>26</xdr:col>
      <xdr:colOff>335643</xdr:colOff>
      <xdr:row>27</xdr:row>
      <xdr:rowOff>20410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503465</xdr:colOff>
      <xdr:row>3</xdr:row>
      <xdr:rowOff>58965</xdr:rowOff>
    </xdr:from>
    <xdr:to>
      <xdr:col>13</xdr:col>
      <xdr:colOff>376464</xdr:colOff>
      <xdr:row>27</xdr:row>
      <xdr:rowOff>74840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555624</xdr:colOff>
      <xdr:row>32</xdr:row>
      <xdr:rowOff>31750</xdr:rowOff>
    </xdr:from>
    <xdr:to>
      <xdr:col>13</xdr:col>
      <xdr:colOff>380999</xdr:colOff>
      <xdr:row>55</xdr:row>
      <xdr:rowOff>47625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47625</xdr:colOff>
      <xdr:row>31</xdr:row>
      <xdr:rowOff>111125</xdr:rowOff>
    </xdr:from>
    <xdr:to>
      <xdr:col>26</xdr:col>
      <xdr:colOff>381000</xdr:colOff>
      <xdr:row>54</xdr:row>
      <xdr:rowOff>158750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66"/>
  <sheetViews>
    <sheetView tabSelected="1"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35" sqref="D35:X35"/>
    </sheetView>
  </sheetViews>
  <sheetFormatPr defaultRowHeight="15"/>
  <cols>
    <col min="1" max="1" width="22.140625" style="5" customWidth="1"/>
    <col min="2" max="2" width="58.140625" style="6" customWidth="1"/>
    <col min="3" max="3" width="21.85546875" style="6" customWidth="1"/>
    <col min="4" max="4" width="22" customWidth="1"/>
    <col min="5" max="24" width="20.7109375" customWidth="1"/>
  </cols>
  <sheetData>
    <row r="1" spans="1:24" ht="21">
      <c r="A1" s="3" t="s">
        <v>0</v>
      </c>
      <c r="B1" s="4" t="s">
        <v>63</v>
      </c>
    </row>
    <row r="2" spans="1:24" ht="21">
      <c r="A2" s="3" t="s">
        <v>1</v>
      </c>
      <c r="B2" s="4" t="s">
        <v>64</v>
      </c>
    </row>
    <row r="3" spans="1:24" ht="21">
      <c r="A3" s="3" t="s">
        <v>39</v>
      </c>
      <c r="B3" s="4" t="s">
        <v>40</v>
      </c>
      <c r="D3" s="12"/>
    </row>
    <row r="4" spans="1:24" ht="21" customHeight="1">
      <c r="A4" s="3" t="s">
        <v>4</v>
      </c>
      <c r="B4" s="4" t="s">
        <v>30</v>
      </c>
    </row>
    <row r="6" spans="1:24">
      <c r="A6" s="1" t="s">
        <v>2</v>
      </c>
      <c r="B6" s="1" t="s">
        <v>3</v>
      </c>
      <c r="C6" s="1" t="s">
        <v>37</v>
      </c>
      <c r="D6" s="1">
        <v>1990</v>
      </c>
      <c r="E6" s="1">
        <v>1991</v>
      </c>
      <c r="F6" s="1">
        <v>1992</v>
      </c>
      <c r="G6" s="1">
        <v>1993</v>
      </c>
      <c r="H6" s="1">
        <v>1994</v>
      </c>
      <c r="I6" s="1">
        <v>1995</v>
      </c>
      <c r="J6" s="1">
        <v>1996</v>
      </c>
      <c r="K6" s="1">
        <v>1997</v>
      </c>
      <c r="L6" s="1">
        <v>1998</v>
      </c>
      <c r="M6" s="1">
        <v>1999</v>
      </c>
      <c r="N6" s="1">
        <v>2000</v>
      </c>
      <c r="O6" s="1">
        <v>2001</v>
      </c>
      <c r="P6" s="1">
        <v>2002</v>
      </c>
      <c r="Q6" s="1">
        <v>2003</v>
      </c>
      <c r="R6" s="1">
        <v>2004</v>
      </c>
      <c r="S6" s="1">
        <v>2005</v>
      </c>
      <c r="T6" s="1">
        <v>2006</v>
      </c>
      <c r="U6" s="1">
        <v>2007</v>
      </c>
      <c r="V6" s="1">
        <v>2008</v>
      </c>
      <c r="W6" s="1">
        <v>2009</v>
      </c>
      <c r="X6" s="1">
        <v>2010</v>
      </c>
    </row>
    <row r="7" spans="1:24" ht="16.5">
      <c r="A7" s="24" t="s">
        <v>29</v>
      </c>
      <c r="B7" s="23" t="s">
        <v>28</v>
      </c>
      <c r="D7" s="13">
        <f>+D8+D9+D10</f>
        <v>13181342063559.791</v>
      </c>
      <c r="E7" s="13">
        <f t="shared" ref="E7:X7" si="0">+E8+E9+E10</f>
        <v>13320320040200.148</v>
      </c>
      <c r="F7" s="13">
        <f t="shared" si="0"/>
        <v>13269625761617.299</v>
      </c>
      <c r="G7" s="13">
        <f t="shared" si="0"/>
        <v>13388764413866.619</v>
      </c>
      <c r="H7" s="13">
        <f t="shared" si="0"/>
        <v>13518723542005.953</v>
      </c>
      <c r="I7" s="13">
        <f t="shared" si="0"/>
        <v>13630759526917.195</v>
      </c>
      <c r="J7" s="13">
        <f t="shared" si="0"/>
        <v>13743530145110.41</v>
      </c>
      <c r="K7" s="13">
        <f t="shared" si="0"/>
        <v>13914968161111.219</v>
      </c>
      <c r="L7" s="13">
        <f t="shared" si="0"/>
        <v>14079483822951.812</v>
      </c>
      <c r="M7" s="13">
        <f t="shared" si="0"/>
        <v>14264862164494.43</v>
      </c>
      <c r="N7" s="13">
        <f t="shared" si="0"/>
        <v>14449766035528.406</v>
      </c>
      <c r="O7" s="13">
        <f t="shared" si="0"/>
        <v>14756785399735.176</v>
      </c>
      <c r="P7" s="13">
        <f t="shared" si="0"/>
        <v>15124349163968.301</v>
      </c>
      <c r="Q7" s="13">
        <f t="shared" si="0"/>
        <v>15299083497289.385</v>
      </c>
      <c r="R7" s="13">
        <f t="shared" si="0"/>
        <v>15647785293502.004</v>
      </c>
      <c r="S7" s="13">
        <f t="shared" si="0"/>
        <v>16006848885916.43</v>
      </c>
      <c r="T7" s="13">
        <f t="shared" si="0"/>
        <v>16222443069224.773</v>
      </c>
      <c r="U7" s="13">
        <f t="shared" si="0"/>
        <v>16483716899839.023</v>
      </c>
      <c r="V7" s="13">
        <f t="shared" si="0"/>
        <v>16728142851839.527</v>
      </c>
      <c r="W7" s="13">
        <f t="shared" si="0"/>
        <v>16909465967875.529</v>
      </c>
      <c r="X7" s="13">
        <f t="shared" si="0"/>
        <v>17109382065842.277</v>
      </c>
    </row>
    <row r="8" spans="1:24" s="22" customFormat="1" ht="15.75">
      <c r="A8" s="19">
        <v>1</v>
      </c>
      <c r="B8" s="20" t="s">
        <v>5</v>
      </c>
      <c r="C8" s="20"/>
      <c r="D8" s="21">
        <v>1889255667179.8535</v>
      </c>
      <c r="E8" s="21">
        <v>1945492748885.2808</v>
      </c>
      <c r="F8" s="21">
        <v>1995869493520.2402</v>
      </c>
      <c r="G8" s="21">
        <v>2041649905122.2781</v>
      </c>
      <c r="H8" s="21">
        <v>2094993149634.6528</v>
      </c>
      <c r="I8" s="21">
        <v>2143342785856.4883</v>
      </c>
      <c r="J8" s="21">
        <v>2195548490423.4668</v>
      </c>
      <c r="K8" s="21">
        <v>2266654697491.6411</v>
      </c>
      <c r="L8" s="21">
        <v>2338788979787.2422</v>
      </c>
      <c r="M8" s="21">
        <v>2419842605144.5278</v>
      </c>
      <c r="N8" s="21">
        <v>2505853089705.166</v>
      </c>
      <c r="O8" s="21">
        <v>2595688583652.1504</v>
      </c>
      <c r="P8" s="21">
        <v>2684897696067.6533</v>
      </c>
      <c r="Q8" s="21">
        <v>2782515471163.9424</v>
      </c>
      <c r="R8" s="21">
        <v>2892145610884.6733</v>
      </c>
      <c r="S8" s="21">
        <v>3017978069722.4229</v>
      </c>
      <c r="T8" s="21">
        <v>3155819054217.8037</v>
      </c>
      <c r="U8" s="21">
        <v>3297301268220.8867</v>
      </c>
      <c r="V8" s="21">
        <v>3438597911975.1865</v>
      </c>
      <c r="W8" s="21">
        <v>3538790826698.6309</v>
      </c>
      <c r="X8" s="21">
        <v>3658851209636.7124</v>
      </c>
    </row>
    <row r="9" spans="1:24" s="22" customFormat="1" ht="15.75">
      <c r="A9" s="19">
        <v>2</v>
      </c>
      <c r="B9" s="20" t="s">
        <v>38</v>
      </c>
      <c r="C9" s="20"/>
      <c r="D9" s="21">
        <v>6541784060552.3818</v>
      </c>
      <c r="E9" s="21">
        <v>6640867445836.7852</v>
      </c>
      <c r="F9" s="21">
        <v>6556727552009.4658</v>
      </c>
      <c r="G9" s="21">
        <v>6647814212550.3555</v>
      </c>
      <c r="H9" s="21">
        <v>6742840823929.6094</v>
      </c>
      <c r="I9" s="21">
        <v>6825761854113.8408</v>
      </c>
      <c r="J9" s="21">
        <v>6905862392385.3008</v>
      </c>
      <c r="K9" s="21">
        <v>7026383019008.1006</v>
      </c>
      <c r="L9" s="21">
        <v>7139380703175.5254</v>
      </c>
      <c r="M9" s="21">
        <v>7264285460970.3105</v>
      </c>
      <c r="N9" s="21">
        <v>7384326367515.0264</v>
      </c>
      <c r="O9" s="21">
        <v>7623003381243.4805</v>
      </c>
      <c r="P9" s="21">
        <v>7923110572554.9268</v>
      </c>
      <c r="Q9" s="21">
        <v>8022214267010.9395</v>
      </c>
      <c r="R9" s="21">
        <v>8283452713330.667</v>
      </c>
      <c r="S9" s="21">
        <v>8538772132529.9189</v>
      </c>
      <c r="T9" s="21">
        <v>8638575300299.8213</v>
      </c>
      <c r="U9" s="21">
        <v>8779994803075.7588</v>
      </c>
      <c r="V9" s="21">
        <v>8904029061496.7305</v>
      </c>
      <c r="W9" s="21">
        <v>9005327275530.0039</v>
      </c>
      <c r="X9" s="21">
        <v>9105622674560.2227</v>
      </c>
    </row>
    <row r="10" spans="1:24" s="22" customFormat="1" ht="15.75">
      <c r="A10" s="19">
        <v>3</v>
      </c>
      <c r="B10" s="20" t="s">
        <v>10</v>
      </c>
      <c r="C10" s="20"/>
      <c r="D10" s="21">
        <f>+D13+D16+D19+D23</f>
        <v>4750302335827.5557</v>
      </c>
      <c r="E10" s="21">
        <f t="shared" ref="E10:X10" si="1">+E13+E16+E19+E23</f>
        <v>4733959845478.083</v>
      </c>
      <c r="F10" s="21">
        <f t="shared" si="1"/>
        <v>4717028716087.5928</v>
      </c>
      <c r="G10" s="21">
        <f t="shared" si="1"/>
        <v>4699300296193.9854</v>
      </c>
      <c r="H10" s="21">
        <f t="shared" si="1"/>
        <v>4680889568441.6904</v>
      </c>
      <c r="I10" s="21">
        <f t="shared" si="1"/>
        <v>4661654886946.8662</v>
      </c>
      <c r="J10" s="21">
        <f t="shared" si="1"/>
        <v>4642119262301.6436</v>
      </c>
      <c r="K10" s="21">
        <f t="shared" si="1"/>
        <v>4621930444611.4775</v>
      </c>
      <c r="L10" s="21">
        <f t="shared" si="1"/>
        <v>4601314139989.0449</v>
      </c>
      <c r="M10" s="21">
        <f t="shared" si="1"/>
        <v>4580734098379.5918</v>
      </c>
      <c r="N10" s="21">
        <f t="shared" si="1"/>
        <v>4559586578308.2139</v>
      </c>
      <c r="O10" s="21">
        <f t="shared" si="1"/>
        <v>4538093434839.5439</v>
      </c>
      <c r="P10" s="21">
        <f t="shared" si="1"/>
        <v>4516340895345.7207</v>
      </c>
      <c r="Q10" s="21">
        <f t="shared" si="1"/>
        <v>4494353759114.502</v>
      </c>
      <c r="R10" s="21">
        <f t="shared" si="1"/>
        <v>4472186969286.6641</v>
      </c>
      <c r="S10" s="21">
        <f t="shared" si="1"/>
        <v>4450098683664.0889</v>
      </c>
      <c r="T10" s="21">
        <f t="shared" si="1"/>
        <v>4428048714707.1484</v>
      </c>
      <c r="U10" s="21">
        <f t="shared" si="1"/>
        <v>4406420828542.3789</v>
      </c>
      <c r="V10" s="21">
        <f t="shared" si="1"/>
        <v>4385515878367.6084</v>
      </c>
      <c r="W10" s="21">
        <f t="shared" si="1"/>
        <v>4365347865646.895</v>
      </c>
      <c r="X10" s="21">
        <f t="shared" si="1"/>
        <v>4344908181645.3428</v>
      </c>
    </row>
    <row r="11" spans="1:24" s="22" customFormat="1" ht="15.75">
      <c r="A11" s="27">
        <v>3.1</v>
      </c>
      <c r="B11" s="26" t="s">
        <v>32</v>
      </c>
      <c r="C11" s="20"/>
      <c r="D11" s="38">
        <f>+D13+D16</f>
        <v>2634349859395.6128</v>
      </c>
      <c r="E11" s="38">
        <f t="shared" ref="E11:X11" si="2">+E13+E16</f>
        <v>2630617323214.8232</v>
      </c>
      <c r="F11" s="38">
        <f t="shared" si="2"/>
        <v>2626953593943.3799</v>
      </c>
      <c r="G11" s="38">
        <f t="shared" si="2"/>
        <v>2623288959317.8657</v>
      </c>
      <c r="H11" s="38">
        <f t="shared" si="2"/>
        <v>2619624324692.3516</v>
      </c>
      <c r="I11" s="38">
        <f t="shared" si="2"/>
        <v>2615959690066.8384</v>
      </c>
      <c r="J11" s="38">
        <f t="shared" si="2"/>
        <v>2612295960795.394</v>
      </c>
      <c r="K11" s="38">
        <f t="shared" si="2"/>
        <v>2608476510623.8521</v>
      </c>
      <c r="L11" s="38">
        <f t="shared" si="2"/>
        <v>2604657965806.3804</v>
      </c>
      <c r="M11" s="38">
        <f t="shared" si="2"/>
        <v>2600838515634.8384</v>
      </c>
      <c r="N11" s="38">
        <f t="shared" si="2"/>
        <v>2597019970817.3667</v>
      </c>
      <c r="O11" s="38">
        <f t="shared" si="2"/>
        <v>2593206353648.5332</v>
      </c>
      <c r="P11" s="38">
        <f t="shared" si="2"/>
        <v>2589506811092.5625</v>
      </c>
      <c r="Q11" s="38">
        <f t="shared" si="2"/>
        <v>2585809984598.8027</v>
      </c>
      <c r="R11" s="38">
        <f t="shared" si="2"/>
        <v>2582111347396.9028</v>
      </c>
      <c r="S11" s="38">
        <f t="shared" si="2"/>
        <v>2578414520903.1426</v>
      </c>
      <c r="T11" s="38">
        <f t="shared" si="2"/>
        <v>2575427460514.3154</v>
      </c>
      <c r="U11" s="38">
        <f t="shared" si="2"/>
        <v>2573294511155.4468</v>
      </c>
      <c r="V11" s="38">
        <f t="shared" si="2"/>
        <v>2571161561796.5781</v>
      </c>
      <c r="W11" s="38">
        <f t="shared" si="2"/>
        <v>2569029517791.7793</v>
      </c>
      <c r="X11" s="38">
        <f t="shared" si="2"/>
        <v>2566896568432.9111</v>
      </c>
    </row>
    <row r="12" spans="1:24" s="22" customFormat="1" ht="15.75">
      <c r="A12" s="27">
        <v>3.2</v>
      </c>
      <c r="B12" s="26" t="s">
        <v>33</v>
      </c>
      <c r="C12" s="20"/>
      <c r="D12" s="38">
        <f>+D23+D19</f>
        <v>2115952476431.9426</v>
      </c>
      <c r="E12" s="38">
        <f t="shared" ref="E12:X12" si="3">+E23+E19</f>
        <v>2103342522263.2595</v>
      </c>
      <c r="F12" s="38">
        <f t="shared" si="3"/>
        <v>2090075122144.2136</v>
      </c>
      <c r="G12" s="38">
        <f t="shared" si="3"/>
        <v>2076011336876.1199</v>
      </c>
      <c r="H12" s="38">
        <f t="shared" si="3"/>
        <v>2061265243749.3394</v>
      </c>
      <c r="I12" s="38">
        <f t="shared" si="3"/>
        <v>2045695196880.0283</v>
      </c>
      <c r="J12" s="38">
        <f t="shared" si="3"/>
        <v>2029823301506.2495</v>
      </c>
      <c r="K12" s="38">
        <f t="shared" si="3"/>
        <v>2013453933987.6255</v>
      </c>
      <c r="L12" s="38">
        <f t="shared" si="3"/>
        <v>1996656174182.6648</v>
      </c>
      <c r="M12" s="38">
        <f t="shared" si="3"/>
        <v>1979895582744.7532</v>
      </c>
      <c r="N12" s="38">
        <f t="shared" si="3"/>
        <v>1962566607490.8467</v>
      </c>
      <c r="O12" s="38">
        <f t="shared" si="3"/>
        <v>1944887081191.011</v>
      </c>
      <c r="P12" s="38">
        <f t="shared" si="3"/>
        <v>1926834084253.158</v>
      </c>
      <c r="Q12" s="38">
        <f t="shared" si="3"/>
        <v>1908543774515.6995</v>
      </c>
      <c r="R12" s="38">
        <f t="shared" si="3"/>
        <v>1890075621889.7615</v>
      </c>
      <c r="S12" s="38">
        <f t="shared" si="3"/>
        <v>1871684162760.946</v>
      </c>
      <c r="T12" s="38">
        <f t="shared" si="3"/>
        <v>1852621254192.8325</v>
      </c>
      <c r="U12" s="38">
        <f t="shared" si="3"/>
        <v>1833126317386.9324</v>
      </c>
      <c r="V12" s="38">
        <f t="shared" si="3"/>
        <v>1814354316571.03</v>
      </c>
      <c r="W12" s="38">
        <f t="shared" si="3"/>
        <v>1796318347855.1157</v>
      </c>
      <c r="X12" s="38">
        <f t="shared" si="3"/>
        <v>1778011613212.4319</v>
      </c>
    </row>
    <row r="13" spans="1:24" s="22" customFormat="1" ht="15.75">
      <c r="A13" s="15" t="s">
        <v>42</v>
      </c>
      <c r="B13" s="10" t="s">
        <v>31</v>
      </c>
      <c r="C13" s="20"/>
      <c r="D13" s="13">
        <f>+D14+D15</f>
        <v>61354034638.806183</v>
      </c>
      <c r="E13" s="13">
        <f t="shared" ref="E13:X13" si="4">+E14+E15</f>
        <v>61340454327.751083</v>
      </c>
      <c r="F13" s="13">
        <f t="shared" si="4"/>
        <v>61395680926.041832</v>
      </c>
      <c r="G13" s="13">
        <f t="shared" si="4"/>
        <v>61450002170.262238</v>
      </c>
      <c r="H13" s="13">
        <f t="shared" si="4"/>
        <v>61504323414.482635</v>
      </c>
      <c r="I13" s="13">
        <f t="shared" si="4"/>
        <v>61558644658.703041</v>
      </c>
      <c r="J13" s="13">
        <f t="shared" si="4"/>
        <v>61613871256.993782</v>
      </c>
      <c r="K13" s="13">
        <f t="shared" si="4"/>
        <v>61513376955.186035</v>
      </c>
      <c r="L13" s="13">
        <f t="shared" si="4"/>
        <v>61413788007.448631</v>
      </c>
      <c r="M13" s="13">
        <f t="shared" si="4"/>
        <v>61313293705.640877</v>
      </c>
      <c r="N13" s="13">
        <f t="shared" si="4"/>
        <v>61213704757.903473</v>
      </c>
      <c r="O13" s="13">
        <f t="shared" si="4"/>
        <v>61113210456.095718</v>
      </c>
      <c r="P13" s="13">
        <f t="shared" si="4"/>
        <v>61126790767.150826</v>
      </c>
      <c r="Q13" s="13">
        <f t="shared" si="4"/>
        <v>61143087140.416946</v>
      </c>
      <c r="R13" s="13">
        <f t="shared" si="4"/>
        <v>61157572805.542389</v>
      </c>
      <c r="S13" s="13">
        <f t="shared" si="4"/>
        <v>61173869178.80851</v>
      </c>
      <c r="T13" s="13">
        <f t="shared" si="4"/>
        <v>59711722355.20929</v>
      </c>
      <c r="U13" s="13">
        <f t="shared" si="4"/>
        <v>59103686561.568893</v>
      </c>
      <c r="V13" s="13">
        <f t="shared" si="4"/>
        <v>58495650767.928497</v>
      </c>
      <c r="W13" s="13">
        <f t="shared" si="4"/>
        <v>57888520328.358444</v>
      </c>
      <c r="X13" s="13">
        <f t="shared" si="4"/>
        <v>57280484534.718048</v>
      </c>
    </row>
    <row r="14" spans="1:24" ht="15.75">
      <c r="A14" s="8" t="s">
        <v>43</v>
      </c>
      <c r="B14" s="2" t="s">
        <v>27</v>
      </c>
      <c r="C14" s="10"/>
      <c r="D14" s="11">
        <v>46956188858.187973</v>
      </c>
      <c r="E14" s="11">
        <v>46888287302.912468</v>
      </c>
      <c r="F14" s="11">
        <v>47006888686.127022</v>
      </c>
      <c r="G14" s="11">
        <v>47124584715.271233</v>
      </c>
      <c r="H14" s="11">
        <v>47242280744.415436</v>
      </c>
      <c r="I14" s="11">
        <v>47360882127.62999</v>
      </c>
      <c r="J14" s="11">
        <v>47479483510.844536</v>
      </c>
      <c r="K14" s="11">
        <v>47418824788.131752</v>
      </c>
      <c r="L14" s="11">
        <v>47359071419.489311</v>
      </c>
      <c r="M14" s="11">
        <v>47298412696.77652</v>
      </c>
      <c r="N14" s="11">
        <v>47239564682.204422</v>
      </c>
      <c r="O14" s="11">
        <v>47178905959.491631</v>
      </c>
      <c r="P14" s="11">
        <v>47184338083.913673</v>
      </c>
      <c r="Q14" s="11">
        <v>47191580916.476395</v>
      </c>
      <c r="R14" s="11">
        <v>47197013040.898437</v>
      </c>
      <c r="S14" s="11">
        <v>47204255873.461159</v>
      </c>
      <c r="T14" s="11">
        <v>45732150155.088196</v>
      </c>
      <c r="U14" s="11">
        <v>45257744622.229996</v>
      </c>
      <c r="V14" s="11">
        <v>44783339089.371796</v>
      </c>
      <c r="W14" s="11">
        <v>44309838910.583939</v>
      </c>
      <c r="X14" s="11">
        <v>43835433377.725739</v>
      </c>
    </row>
    <row r="15" spans="1:24" ht="15.75">
      <c r="A15" s="8" t="s">
        <v>47</v>
      </c>
      <c r="B15" s="2" t="s">
        <v>6</v>
      </c>
      <c r="C15" s="10"/>
      <c r="D15" s="11">
        <v>14397845780.618208</v>
      </c>
      <c r="E15" s="11">
        <v>14452167024.838614</v>
      </c>
      <c r="F15" s="11">
        <v>14388792239.914808</v>
      </c>
      <c r="G15" s="11">
        <v>14325417454.991003</v>
      </c>
      <c r="H15" s="11">
        <v>14262042670.067198</v>
      </c>
      <c r="I15" s="11">
        <v>14197762531.073051</v>
      </c>
      <c r="J15" s="11">
        <v>14134387746.149246</v>
      </c>
      <c r="K15" s="11">
        <v>14094552167.054283</v>
      </c>
      <c r="L15" s="11">
        <v>14054716587.95932</v>
      </c>
      <c r="M15" s="11">
        <v>14014881008.864357</v>
      </c>
      <c r="N15" s="11">
        <v>13974140075.699053</v>
      </c>
      <c r="O15" s="11">
        <v>13934304496.60409</v>
      </c>
      <c r="P15" s="11">
        <v>13942452683.23715</v>
      </c>
      <c r="Q15" s="11">
        <v>13951506223.940552</v>
      </c>
      <c r="R15" s="11">
        <v>13960559764.643951</v>
      </c>
      <c r="S15" s="11">
        <v>13969613305.347353</v>
      </c>
      <c r="T15" s="11">
        <v>13979572200.121094</v>
      </c>
      <c r="U15" s="11">
        <v>13845941939.338898</v>
      </c>
      <c r="V15" s="11">
        <v>13712311678.556704</v>
      </c>
      <c r="W15" s="11">
        <v>13578681417.774509</v>
      </c>
      <c r="X15" s="11">
        <v>13445051156.992313</v>
      </c>
    </row>
    <row r="16" spans="1:24" ht="15.75">
      <c r="A16" s="15" t="s">
        <v>44</v>
      </c>
      <c r="B16" s="10" t="s">
        <v>11</v>
      </c>
      <c r="C16" s="10"/>
      <c r="D16" s="13">
        <f>+D17+D18</f>
        <v>2572995824756.8066</v>
      </c>
      <c r="E16" s="13">
        <f t="shared" ref="E16:X16" si="5">+E17+E18</f>
        <v>2569276868887.0723</v>
      </c>
      <c r="F16" s="13">
        <f t="shared" si="5"/>
        <v>2565557913017.3379</v>
      </c>
      <c r="G16" s="13">
        <f t="shared" si="5"/>
        <v>2561838957147.6035</v>
      </c>
      <c r="H16" s="13">
        <f t="shared" si="5"/>
        <v>2558120001277.8691</v>
      </c>
      <c r="I16" s="13">
        <f t="shared" si="5"/>
        <v>2554401045408.1353</v>
      </c>
      <c r="J16" s="13">
        <f t="shared" si="5"/>
        <v>2550682089538.4004</v>
      </c>
      <c r="K16" s="13">
        <f t="shared" si="5"/>
        <v>2546963133668.666</v>
      </c>
      <c r="L16" s="13">
        <f t="shared" si="5"/>
        <v>2543244177798.9316</v>
      </c>
      <c r="M16" s="13">
        <f t="shared" si="5"/>
        <v>2539525221929.1973</v>
      </c>
      <c r="N16" s="13">
        <f t="shared" si="5"/>
        <v>2535806266059.4634</v>
      </c>
      <c r="O16" s="13">
        <f t="shared" si="5"/>
        <v>2532093143192.4375</v>
      </c>
      <c r="P16" s="13">
        <f t="shared" si="5"/>
        <v>2528380020325.4116</v>
      </c>
      <c r="Q16" s="13">
        <f t="shared" si="5"/>
        <v>2524666897458.3857</v>
      </c>
      <c r="R16" s="13">
        <f t="shared" si="5"/>
        <v>2520953774591.3604</v>
      </c>
      <c r="S16" s="13">
        <f t="shared" si="5"/>
        <v>2517240651724.334</v>
      </c>
      <c r="T16" s="13">
        <f t="shared" si="5"/>
        <v>2515715738159.106</v>
      </c>
      <c r="U16" s="13">
        <f t="shared" si="5"/>
        <v>2514190824593.8779</v>
      </c>
      <c r="V16" s="13">
        <f t="shared" si="5"/>
        <v>2512665911028.6494</v>
      </c>
      <c r="W16" s="13">
        <f t="shared" si="5"/>
        <v>2511140997463.4209</v>
      </c>
      <c r="X16" s="13">
        <f t="shared" si="5"/>
        <v>2509616083898.1929</v>
      </c>
    </row>
    <row r="17" spans="1:24">
      <c r="A17" s="8" t="s">
        <v>45</v>
      </c>
      <c r="B17" s="2" t="s">
        <v>7</v>
      </c>
      <c r="C17" s="2"/>
      <c r="D17" s="14">
        <v>1281796758682.5342</v>
      </c>
      <c r="E17" s="14">
        <v>1279944075699.6694</v>
      </c>
      <c r="F17" s="14">
        <v>1278091392716.8047</v>
      </c>
      <c r="G17" s="14">
        <v>1276238709733.9402</v>
      </c>
      <c r="H17" s="14">
        <v>1274386026751.0752</v>
      </c>
      <c r="I17" s="14">
        <v>1272533343768.2107</v>
      </c>
      <c r="J17" s="14">
        <v>1270680660785.3459</v>
      </c>
      <c r="K17" s="14">
        <v>1268827977802.4812</v>
      </c>
      <c r="L17" s="14">
        <v>1266975294819.6165</v>
      </c>
      <c r="M17" s="14">
        <v>1265122611836.7517</v>
      </c>
      <c r="N17" s="14">
        <v>1263269928853.8872</v>
      </c>
      <c r="O17" s="14">
        <v>1261420151714.8225</v>
      </c>
      <c r="P17" s="14">
        <v>1259570374575.7578</v>
      </c>
      <c r="Q17" s="14">
        <v>1257720597436.6936</v>
      </c>
      <c r="R17" s="14">
        <v>1255870820297.6289</v>
      </c>
      <c r="S17" s="14">
        <v>1254021043158.5642</v>
      </c>
      <c r="T17" s="14">
        <v>1253261372565.0974</v>
      </c>
      <c r="U17" s="14">
        <v>1252501701971.6309</v>
      </c>
      <c r="V17" s="14">
        <v>1251742031378.1638</v>
      </c>
      <c r="W17" s="14">
        <v>1250982360784.697</v>
      </c>
      <c r="X17" s="14">
        <v>1250222690191.2302</v>
      </c>
    </row>
    <row r="18" spans="1:24">
      <c r="A18" s="8" t="s">
        <v>46</v>
      </c>
      <c r="B18" s="2" t="s">
        <v>62</v>
      </c>
      <c r="C18" s="2"/>
      <c r="D18" s="14">
        <v>1291199066074.2727</v>
      </c>
      <c r="E18" s="14">
        <v>1289332793187.4031</v>
      </c>
      <c r="F18" s="14">
        <v>1287466520300.5332</v>
      </c>
      <c r="G18" s="14">
        <v>1285600247413.6636</v>
      </c>
      <c r="H18" s="14">
        <v>1283733974526.7939</v>
      </c>
      <c r="I18" s="14">
        <v>1281867701639.9246</v>
      </c>
      <c r="J18" s="14">
        <v>1280001428753.0547</v>
      </c>
      <c r="K18" s="14">
        <v>1278135155866.1851</v>
      </c>
      <c r="L18" s="14">
        <v>1276268882979.3154</v>
      </c>
      <c r="M18" s="14">
        <v>1274402610092.4458</v>
      </c>
      <c r="N18" s="14">
        <v>1272536337205.5762</v>
      </c>
      <c r="O18" s="14">
        <v>1270672991477.615</v>
      </c>
      <c r="P18" s="14">
        <v>1268809645749.6538</v>
      </c>
      <c r="Q18" s="14">
        <v>1266946300021.6924</v>
      </c>
      <c r="R18" s="14">
        <v>1265082954293.7312</v>
      </c>
      <c r="S18" s="14">
        <v>1263219608565.77</v>
      </c>
      <c r="T18" s="14">
        <v>1262454365594.0085</v>
      </c>
      <c r="U18" s="14">
        <v>1261689122622.2468</v>
      </c>
      <c r="V18" s="14">
        <v>1260923879650.4856</v>
      </c>
      <c r="W18" s="14">
        <v>1260158636678.7241</v>
      </c>
      <c r="X18" s="14">
        <v>1259393393706.9626</v>
      </c>
    </row>
    <row r="19" spans="1:24" ht="15.75">
      <c r="A19" s="15" t="s">
        <v>48</v>
      </c>
      <c r="B19" s="10" t="s">
        <v>12</v>
      </c>
      <c r="C19" s="10"/>
      <c r="D19" s="13">
        <f>+D20+D21+D22</f>
        <v>2080365361159.6528</v>
      </c>
      <c r="E19" s="13">
        <f t="shared" ref="E19:X19" si="6">+E20+E21+E22</f>
        <v>2068472872868.8391</v>
      </c>
      <c r="F19" s="13">
        <f t="shared" si="6"/>
        <v>2055902230025.0366</v>
      </c>
      <c r="G19" s="13">
        <f t="shared" si="6"/>
        <v>2042472578208.1909</v>
      </c>
      <c r="H19" s="13">
        <f t="shared" si="6"/>
        <v>2028317125697.5029</v>
      </c>
      <c r="I19" s="13">
        <f t="shared" si="6"/>
        <v>2013410593334.4917</v>
      </c>
      <c r="J19" s="13">
        <f t="shared" si="6"/>
        <v>1998223952856.9788</v>
      </c>
      <c r="K19" s="13">
        <f t="shared" si="6"/>
        <v>1982523102617.1785</v>
      </c>
      <c r="L19" s="13">
        <f t="shared" si="6"/>
        <v>1966410863441.3042</v>
      </c>
      <c r="M19" s="13">
        <f t="shared" si="6"/>
        <v>1950272806716.4314</v>
      </c>
      <c r="N19" s="13">
        <f t="shared" si="6"/>
        <v>1933581642647.9966</v>
      </c>
      <c r="O19" s="13">
        <f t="shared" si="6"/>
        <v>1916533351535.0869</v>
      </c>
      <c r="P19" s="13">
        <f t="shared" si="6"/>
        <v>1899077631543.0842</v>
      </c>
      <c r="Q19" s="13">
        <f t="shared" si="6"/>
        <v>1881343805264.5681</v>
      </c>
      <c r="R19" s="13">
        <f t="shared" si="6"/>
        <v>1863428499358.2095</v>
      </c>
      <c r="S19" s="13">
        <f t="shared" si="6"/>
        <v>1845580935050.8086</v>
      </c>
      <c r="T19" s="13">
        <f t="shared" si="6"/>
        <v>1827084812226.8787</v>
      </c>
      <c r="U19" s="13">
        <f t="shared" si="6"/>
        <v>1808163752859.2358</v>
      </c>
      <c r="V19" s="13">
        <f t="shared" si="6"/>
        <v>1789973547284.3962</v>
      </c>
      <c r="W19" s="13">
        <f t="shared" si="6"/>
        <v>1772393095270.353</v>
      </c>
      <c r="X19" s="13">
        <f t="shared" si="6"/>
        <v>1754582170861.6353</v>
      </c>
    </row>
    <row r="20" spans="1:24" s="16" customFormat="1">
      <c r="A20" s="8" t="s">
        <v>59</v>
      </c>
      <c r="B20" s="2" t="s">
        <v>13</v>
      </c>
      <c r="C20" s="2"/>
      <c r="D20" s="11">
        <v>1770608791296.5735</v>
      </c>
      <c r="E20" s="11">
        <v>1764057439805.0461</v>
      </c>
      <c r="F20" s="11">
        <v>1757222952270.2043</v>
      </c>
      <c r="G20" s="11">
        <v>1749988763314.9475</v>
      </c>
      <c r="H20" s="11">
        <v>1742458959731.2961</v>
      </c>
      <c r="I20" s="11">
        <v>1734562763101.7063</v>
      </c>
      <c r="J20" s="11">
        <v>1726512517217.6702</v>
      </c>
      <c r="K20" s="11">
        <v>1718045915825.2703</v>
      </c>
      <c r="L20" s="11">
        <v>1709334790852.7498</v>
      </c>
      <c r="M20" s="11">
        <v>1700857158443.8286</v>
      </c>
      <c r="N20" s="11">
        <v>1691987169590.2004</v>
      </c>
      <c r="O20" s="11">
        <v>1682911119924.814</v>
      </c>
      <c r="P20" s="11">
        <v>1673403234127.6252</v>
      </c>
      <c r="Q20" s="11">
        <v>1663363566919.5237</v>
      </c>
      <c r="R20" s="11">
        <v>1653233449579.186</v>
      </c>
      <c r="S20" s="11">
        <v>1643241963719.8433</v>
      </c>
      <c r="T20" s="11">
        <v>1632598817067.8474</v>
      </c>
      <c r="U20" s="11">
        <v>1621445919133.0903</v>
      </c>
      <c r="V20" s="11">
        <v>1610613355993.8589</v>
      </c>
      <c r="W20" s="11">
        <v>1599886001216.0686</v>
      </c>
      <c r="X20" s="11">
        <v>1588752186509.6401</v>
      </c>
    </row>
    <row r="21" spans="1:24" s="16" customFormat="1">
      <c r="A21" s="8" t="s">
        <v>60</v>
      </c>
      <c r="B21" s="2" t="s">
        <v>14</v>
      </c>
      <c r="C21" s="2"/>
      <c r="D21" s="11">
        <v>186590502542.72015</v>
      </c>
      <c r="E21" s="11">
        <v>182366825426.26746</v>
      </c>
      <c r="F21" s="11">
        <v>177661414903.5419</v>
      </c>
      <c r="G21" s="11">
        <v>172550375234.30542</v>
      </c>
      <c r="H21" s="11">
        <v>167068734572.586</v>
      </c>
      <c r="I21" s="11">
        <v>161236291892.81494</v>
      </c>
      <c r="J21" s="11">
        <v>155291504502.42841</v>
      </c>
      <c r="K21" s="11">
        <v>149293155837.57083</v>
      </c>
      <c r="L21" s="11">
        <v>143072401035.41855</v>
      </c>
      <c r="M21" s="11">
        <v>136550570817.65561</v>
      </c>
      <c r="N21" s="11">
        <v>129815892412.29982</v>
      </c>
      <c r="O21" s="11">
        <v>122948873164.9174</v>
      </c>
      <c r="P21" s="11">
        <v>116045827799.42773</v>
      </c>
      <c r="Q21" s="11">
        <v>109328059612.77536</v>
      </c>
      <c r="R21" s="11">
        <v>102579632464.38681</v>
      </c>
      <c r="S21" s="11">
        <v>95750073022.362137</v>
      </c>
      <c r="T21" s="11">
        <v>88933968232.610199</v>
      </c>
      <c r="U21" s="11">
        <v>82255461162.425735</v>
      </c>
      <c r="V21" s="11">
        <v>75962102698.679001</v>
      </c>
      <c r="W21" s="11">
        <v>70097712375.028427</v>
      </c>
      <c r="X21" s="11">
        <v>64487195899.998962</v>
      </c>
    </row>
    <row r="22" spans="1:24" s="16" customFormat="1">
      <c r="A22" s="8" t="s">
        <v>61</v>
      </c>
      <c r="B22" s="2" t="s">
        <v>15</v>
      </c>
      <c r="C22" s="2"/>
      <c r="D22" s="11">
        <v>123166067320.35901</v>
      </c>
      <c r="E22" s="11">
        <v>122048607637.52553</v>
      </c>
      <c r="F22" s="11">
        <v>121017862851.29022</v>
      </c>
      <c r="G22" s="11">
        <v>119933439658.93787</v>
      </c>
      <c r="H22" s="11">
        <v>118789431393.6208</v>
      </c>
      <c r="I22" s="11">
        <v>117611538339.97052</v>
      </c>
      <c r="J22" s="11">
        <v>116419931136.88014</v>
      </c>
      <c r="K22" s="11">
        <v>115184030954.33749</v>
      </c>
      <c r="L22" s="11">
        <v>114003671553.136</v>
      </c>
      <c r="M22" s="11">
        <v>112865077454.94722</v>
      </c>
      <c r="N22" s="11">
        <v>111778580645.4964</v>
      </c>
      <c r="O22" s="11">
        <v>110673358445.3555</v>
      </c>
      <c r="P22" s="11">
        <v>109628569616.03136</v>
      </c>
      <c r="Q22" s="11">
        <v>108652178732.26909</v>
      </c>
      <c r="R22" s="11">
        <v>107615417314.6366</v>
      </c>
      <c r="S22" s="11">
        <v>106588898308.60326</v>
      </c>
      <c r="T22" s="11">
        <v>105552026926.42117</v>
      </c>
      <c r="U22" s="11">
        <v>104462372563.71965</v>
      </c>
      <c r="V22" s="11">
        <v>103398088591.85837</v>
      </c>
      <c r="W22" s="11">
        <v>102409381679.25598</v>
      </c>
      <c r="X22" s="11">
        <v>101342788451.99609</v>
      </c>
    </row>
    <row r="23" spans="1:24" ht="15.75">
      <c r="A23" s="17" t="s">
        <v>50</v>
      </c>
      <c r="B23" s="10" t="s">
        <v>16</v>
      </c>
      <c r="C23" s="10"/>
      <c r="D23" s="13">
        <f>+D24+D25+D26+D27+D28+D29+D30+D31+D32+D33</f>
        <v>35587115272.289703</v>
      </c>
      <c r="E23" s="13">
        <f t="shared" ref="E23:X23" si="7">+E24+E25+E26+E27+E28+E29+E30+E31+E32+E33</f>
        <v>34869649394.420525</v>
      </c>
      <c r="F23" s="13">
        <f t="shared" si="7"/>
        <v>34172892119.176918</v>
      </c>
      <c r="G23" s="13">
        <f t="shared" si="7"/>
        <v>33538758667.928932</v>
      </c>
      <c r="H23" s="13">
        <f t="shared" si="7"/>
        <v>32948118051.836353</v>
      </c>
      <c r="I23" s="13">
        <f t="shared" si="7"/>
        <v>32284603545.536617</v>
      </c>
      <c r="J23" s="13">
        <f t="shared" si="7"/>
        <v>31599348649.270786</v>
      </c>
      <c r="K23" s="13">
        <f t="shared" si="7"/>
        <v>30930831370.446972</v>
      </c>
      <c r="L23" s="13">
        <f t="shared" si="7"/>
        <v>30245310741.360504</v>
      </c>
      <c r="M23" s="13">
        <f t="shared" si="7"/>
        <v>29622776028.3218</v>
      </c>
      <c r="N23" s="13">
        <f t="shared" si="7"/>
        <v>28984964842.850113</v>
      </c>
      <c r="O23" s="13">
        <f t="shared" si="7"/>
        <v>28353729655.923954</v>
      </c>
      <c r="P23" s="13">
        <f t="shared" si="7"/>
        <v>27756452710.073765</v>
      </c>
      <c r="Q23" s="13">
        <f t="shared" si="7"/>
        <v>27199969251.131325</v>
      </c>
      <c r="R23" s="13">
        <f t="shared" si="7"/>
        <v>26647122531.552055</v>
      </c>
      <c r="S23" s="13">
        <f t="shared" si="7"/>
        <v>26103227710.137424</v>
      </c>
      <c r="T23" s="13">
        <f t="shared" si="7"/>
        <v>25536441965.953815</v>
      </c>
      <c r="U23" s="13">
        <f t="shared" si="7"/>
        <v>24962564527.696651</v>
      </c>
      <c r="V23" s="13">
        <f t="shared" si="7"/>
        <v>24380769286.633732</v>
      </c>
      <c r="W23" s="13">
        <f t="shared" si="7"/>
        <v>23925252584.762608</v>
      </c>
      <c r="X23" s="13">
        <f t="shared" si="7"/>
        <v>23429442350.796524</v>
      </c>
    </row>
    <row r="24" spans="1:24" s="16" customFormat="1" ht="15.75">
      <c r="A24" s="8" t="s">
        <v>49</v>
      </c>
      <c r="B24" s="18" t="s">
        <v>17</v>
      </c>
      <c r="C24" s="18"/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</row>
    <row r="25" spans="1:24" s="16" customFormat="1" ht="15.75">
      <c r="A25" s="8" t="s">
        <v>51</v>
      </c>
      <c r="B25" s="18" t="s">
        <v>18</v>
      </c>
      <c r="C25" s="18"/>
      <c r="D25" s="11">
        <v>4246569886.2059088</v>
      </c>
      <c r="E25" s="11">
        <v>4080428227.7417369</v>
      </c>
      <c r="F25" s="11">
        <v>3923002342.3199573</v>
      </c>
      <c r="G25" s="11">
        <v>3772948363.9194388</v>
      </c>
      <c r="H25" s="11">
        <v>3646616355.2243304</v>
      </c>
      <c r="I25" s="11">
        <v>3497852373.5013123</v>
      </c>
      <c r="J25" s="11">
        <v>3356844553.129024</v>
      </c>
      <c r="K25" s="11">
        <v>3221761541.2504425</v>
      </c>
      <c r="L25" s="11">
        <v>3077202031.0737958</v>
      </c>
      <c r="M25" s="11">
        <v>2950192251.8156757</v>
      </c>
      <c r="N25" s="11">
        <v>2820362013.0070353</v>
      </c>
      <c r="O25" s="11">
        <v>2690598137.9525251</v>
      </c>
      <c r="P25" s="11">
        <v>2566985814.2183328</v>
      </c>
      <c r="Q25" s="11">
        <v>2452880712.7424512</v>
      </c>
      <c r="R25" s="11">
        <v>2337605438.0340261</v>
      </c>
      <c r="S25" s="11">
        <v>2215655280.5491056</v>
      </c>
      <c r="T25" s="11">
        <v>2092084521.0076382</v>
      </c>
      <c r="U25" s="11">
        <v>1969957065.7894619</v>
      </c>
      <c r="V25" s="11">
        <v>1845431445.0950656</v>
      </c>
      <c r="W25" s="11">
        <v>1746171519.2837791</v>
      </c>
      <c r="X25" s="11">
        <v>1638611213.0836248</v>
      </c>
    </row>
    <row r="26" spans="1:24" s="16" customFormat="1" ht="15.75">
      <c r="A26" s="8" t="s">
        <v>52</v>
      </c>
      <c r="B26" s="18" t="s">
        <v>19</v>
      </c>
      <c r="C26" s="18"/>
      <c r="D26" s="11">
        <v>3653920888.6822004</v>
      </c>
      <c r="E26" s="11">
        <v>3484387528.9242668</v>
      </c>
      <c r="F26" s="11">
        <v>3329401896.7498927</v>
      </c>
      <c r="G26" s="11">
        <v>3182197138.2791224</v>
      </c>
      <c r="H26" s="11">
        <v>3041145636.4654775</v>
      </c>
      <c r="I26" s="11">
        <v>2895157509.7338734</v>
      </c>
      <c r="J26" s="11">
        <v>2735393693.2389851</v>
      </c>
      <c r="K26" s="11">
        <v>2570830567.0105901</v>
      </c>
      <c r="L26" s="11">
        <v>2411814782.1848497</v>
      </c>
      <c r="M26" s="11">
        <v>2260331167.3370266</v>
      </c>
      <c r="N26" s="11">
        <v>2110976417.9712338</v>
      </c>
      <c r="O26" s="11">
        <v>1957145001.5430939</v>
      </c>
      <c r="P26" s="11">
        <v>1811130948.1682715</v>
      </c>
      <c r="Q26" s="11">
        <v>1675170670.8858504</v>
      </c>
      <c r="R26" s="11">
        <v>1549640586.1455166</v>
      </c>
      <c r="S26" s="11">
        <v>1433891567.62077</v>
      </c>
      <c r="T26" s="11">
        <v>1333595636.0210097</v>
      </c>
      <c r="U26" s="11">
        <v>1235288276.9958415</v>
      </c>
      <c r="V26" s="11">
        <v>1142623328.5330255</v>
      </c>
      <c r="W26" s="11">
        <v>1049254127.9387506</v>
      </c>
      <c r="X26" s="11">
        <v>950643584.6682806</v>
      </c>
    </row>
    <row r="27" spans="1:24" s="16" customFormat="1" ht="15.75">
      <c r="A27" s="8" t="s">
        <v>52</v>
      </c>
      <c r="B27" s="18" t="s">
        <v>20</v>
      </c>
      <c r="C27" s="18"/>
      <c r="D27" s="11">
        <v>19191822277.613186</v>
      </c>
      <c r="E27" s="11">
        <v>19091619193.964336</v>
      </c>
      <c r="F27" s="11">
        <v>19001567790.120056</v>
      </c>
      <c r="G27" s="11">
        <v>18917553413.441162</v>
      </c>
      <c r="H27" s="11">
        <v>18816846326.155785</v>
      </c>
      <c r="I27" s="11">
        <v>18714150765.506626</v>
      </c>
      <c r="J27" s="11">
        <v>18615859039.911049</v>
      </c>
      <c r="K27" s="11">
        <v>18513193774.56245</v>
      </c>
      <c r="L27" s="11">
        <v>18409066072.432449</v>
      </c>
      <c r="M27" s="11">
        <v>18322052460.998489</v>
      </c>
      <c r="N27" s="11">
        <v>18220866157.140682</v>
      </c>
      <c r="O27" s="11">
        <v>18140578102.430202</v>
      </c>
      <c r="P27" s="11">
        <v>18061523892.687832</v>
      </c>
      <c r="Q27" s="11">
        <v>17970602187.482121</v>
      </c>
      <c r="R27" s="11">
        <v>17891845422.50885</v>
      </c>
      <c r="S27" s="11">
        <v>17813785449.448372</v>
      </c>
      <c r="T27" s="11">
        <v>17719886542.433449</v>
      </c>
      <c r="U27" s="11">
        <v>17628565490.084038</v>
      </c>
      <c r="V27" s="11">
        <v>17540152786.588028</v>
      </c>
      <c r="W27" s="11">
        <v>17452849992.739666</v>
      </c>
      <c r="X27" s="11">
        <v>17350944864.023201</v>
      </c>
    </row>
    <row r="28" spans="1:24" s="16" customFormat="1" ht="15.75">
      <c r="A28" s="8" t="s">
        <v>53</v>
      </c>
      <c r="B28" s="18" t="s">
        <v>21</v>
      </c>
      <c r="C28" s="18"/>
      <c r="D28" s="11">
        <v>211306397.89246556</v>
      </c>
      <c r="E28" s="11">
        <v>195336776.30236486</v>
      </c>
      <c r="F28" s="11">
        <v>175481703.18264693</v>
      </c>
      <c r="G28" s="11">
        <v>164904416.10019997</v>
      </c>
      <c r="H28" s="11">
        <v>155034341.25663069</v>
      </c>
      <c r="I28" s="11">
        <v>142890226.20970628</v>
      </c>
      <c r="J28" s="11">
        <v>128033744.90250345</v>
      </c>
      <c r="K28" s="11">
        <v>117278644.12713598</v>
      </c>
      <c r="L28" s="11">
        <v>106320377.20311819</v>
      </c>
      <c r="M28" s="11">
        <v>96954406.200244933</v>
      </c>
      <c r="N28" s="11">
        <v>88362926.732206628</v>
      </c>
      <c r="O28" s="11">
        <v>79473281.594617009</v>
      </c>
      <c r="P28" s="11">
        <v>73861206.553815335</v>
      </c>
      <c r="Q28" s="11">
        <v>69168172.47083658</v>
      </c>
      <c r="R28" s="11">
        <v>64736979.012639128</v>
      </c>
      <c r="S28" s="11">
        <v>60160023.371612392</v>
      </c>
      <c r="T28" s="11">
        <v>55361189.737092674</v>
      </c>
      <c r="U28" s="11">
        <v>51022117.40093863</v>
      </c>
      <c r="V28" s="11">
        <v>45258030.07508941</v>
      </c>
      <c r="W28" s="11">
        <v>41282569.358066723</v>
      </c>
      <c r="X28" s="11">
        <v>37537804.611343041</v>
      </c>
    </row>
    <row r="29" spans="1:24" s="16" customFormat="1" ht="15.75">
      <c r="A29" s="8" t="s">
        <v>54</v>
      </c>
      <c r="B29" s="18" t="s">
        <v>22</v>
      </c>
      <c r="C29" s="18"/>
      <c r="D29" s="11">
        <v>5650938956.9828529</v>
      </c>
      <c r="E29" s="11">
        <v>5508735926.1675234</v>
      </c>
      <c r="F29" s="11">
        <v>5370878298.1996031</v>
      </c>
      <c r="G29" s="11">
        <v>5231766235.6394787</v>
      </c>
      <c r="H29" s="11">
        <v>5120904099.2672596</v>
      </c>
      <c r="I29" s="11">
        <v>4986422202.1241188</v>
      </c>
      <c r="J29" s="11">
        <v>4843930710.5240259</v>
      </c>
      <c r="K29" s="11">
        <v>4703007262.1641884</v>
      </c>
      <c r="L29" s="11">
        <v>4548938138.0925217</v>
      </c>
      <c r="M29" s="11">
        <v>4411189977.2942047</v>
      </c>
      <c r="N29" s="11">
        <v>4270071263.1723738</v>
      </c>
      <c r="O29" s="11">
        <v>4126537614.53194</v>
      </c>
      <c r="P29" s="11">
        <v>3986525406.394743</v>
      </c>
      <c r="Q29" s="11">
        <v>3865783118.3228316</v>
      </c>
      <c r="R29" s="11">
        <v>3727696201.0131764</v>
      </c>
      <c r="S29" s="11">
        <v>3580557532.2062278</v>
      </c>
      <c r="T29" s="11">
        <v>3408259060.7942281</v>
      </c>
      <c r="U29" s="11">
        <v>3219713208.756856</v>
      </c>
      <c r="V29" s="11">
        <v>3027664307.4403844</v>
      </c>
      <c r="W29" s="11">
        <v>2927785498.8795352</v>
      </c>
      <c r="X29" s="11">
        <v>2810643543.8562078</v>
      </c>
    </row>
    <row r="30" spans="1:24" s="16" customFormat="1" ht="15.75">
      <c r="A30" s="8" t="s">
        <v>55</v>
      </c>
      <c r="B30" s="18" t="s">
        <v>23</v>
      </c>
      <c r="C30" s="18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</row>
    <row r="31" spans="1:24" s="16" customFormat="1" ht="15.75">
      <c r="A31" s="8" t="s">
        <v>56</v>
      </c>
      <c r="B31" s="18" t="s">
        <v>24</v>
      </c>
      <c r="C31" s="18"/>
      <c r="D31" s="11">
        <v>435163642.35727203</v>
      </c>
      <c r="E31" s="11">
        <v>415080264.74124032</v>
      </c>
      <c r="F31" s="11">
        <v>396848180.49708295</v>
      </c>
      <c r="G31" s="11">
        <v>383409693.64923429</v>
      </c>
      <c r="H31" s="11">
        <v>371891264.94152755</v>
      </c>
      <c r="I31" s="11">
        <v>352618573.53987569</v>
      </c>
      <c r="J31" s="11">
        <v>332985842.17243177</v>
      </c>
      <c r="K31" s="11">
        <v>314625274.01897866</v>
      </c>
      <c r="L31" s="11">
        <v>296684885.00147128</v>
      </c>
      <c r="M31" s="11">
        <v>277988233.54342234</v>
      </c>
      <c r="N31" s="11">
        <v>259801182.4219394</v>
      </c>
      <c r="O31" s="11">
        <v>239999359.32938379</v>
      </c>
      <c r="P31" s="11">
        <v>218884525.19037831</v>
      </c>
      <c r="Q31" s="11">
        <v>199230867.37185827</v>
      </c>
      <c r="R31" s="11">
        <v>179167501.14345065</v>
      </c>
      <c r="S31" s="11">
        <v>162308777.13045973</v>
      </c>
      <c r="T31" s="11">
        <v>147382383.50358948</v>
      </c>
      <c r="U31" s="11">
        <v>134474757.7565648</v>
      </c>
      <c r="V31" s="11">
        <v>123147424.19472498</v>
      </c>
      <c r="W31" s="11">
        <v>113880124.18416351</v>
      </c>
      <c r="X31" s="11">
        <v>105007281.38594529</v>
      </c>
    </row>
    <row r="32" spans="1:24" s="16" customFormat="1" ht="15.75">
      <c r="A32" s="8" t="s">
        <v>57</v>
      </c>
      <c r="B32" s="18" t="s">
        <v>25</v>
      </c>
      <c r="C32" s="18"/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</row>
    <row r="33" spans="1:24" s="16" customFormat="1" ht="15.75">
      <c r="A33" s="8" t="s">
        <v>58</v>
      </c>
      <c r="B33" s="18" t="s">
        <v>26</v>
      </c>
      <c r="C33" s="18"/>
      <c r="D33" s="11">
        <v>2197393222.5558147</v>
      </c>
      <c r="E33" s="11">
        <v>2094061476.5790563</v>
      </c>
      <c r="F33" s="11">
        <v>1975711908.1076789</v>
      </c>
      <c r="G33" s="11">
        <v>1885979406.9002945</v>
      </c>
      <c r="H33" s="11">
        <v>1795680028.5253403</v>
      </c>
      <c r="I33" s="11">
        <v>1695511894.9211044</v>
      </c>
      <c r="J33" s="11">
        <v>1586301065.3927653</v>
      </c>
      <c r="K33" s="11">
        <v>1490134307.3131883</v>
      </c>
      <c r="L33" s="11">
        <v>1395284455.3723006</v>
      </c>
      <c r="M33" s="11">
        <v>1304067531.1327374</v>
      </c>
      <c r="N33" s="11">
        <v>1214524882.4046416</v>
      </c>
      <c r="O33" s="11">
        <v>1119398158.5421939</v>
      </c>
      <c r="P33" s="11">
        <v>1037540916.8603888</v>
      </c>
      <c r="Q33" s="11">
        <v>967133521.85538065</v>
      </c>
      <c r="R33" s="11">
        <v>896430403.6943984</v>
      </c>
      <c r="S33" s="11">
        <v>836869079.81087816</v>
      </c>
      <c r="T33" s="11">
        <v>779872632.45680833</v>
      </c>
      <c r="U33" s="11">
        <v>723543610.91295242</v>
      </c>
      <c r="V33" s="11">
        <v>656491964.70741713</v>
      </c>
      <c r="W33" s="11">
        <v>594028752.37864578</v>
      </c>
      <c r="X33" s="11">
        <v>536054059.16791934</v>
      </c>
    </row>
    <row r="34" spans="1:24" s="16" customFormat="1" ht="15.75">
      <c r="A34" s="17"/>
      <c r="B34" s="10"/>
      <c r="C34" s="18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5.75">
      <c r="A35" s="25">
        <v>4</v>
      </c>
      <c r="B35" s="9" t="s">
        <v>8</v>
      </c>
      <c r="C35" s="10"/>
      <c r="D35" s="11">
        <v>749883555488.47363</v>
      </c>
      <c r="E35" s="11">
        <v>734194767224.29016</v>
      </c>
      <c r="F35" s="11">
        <v>740620383174.03857</v>
      </c>
      <c r="G35" s="11">
        <v>757940107613.25024</v>
      </c>
      <c r="H35" s="11">
        <v>794353142794.54529</v>
      </c>
      <c r="I35" s="11">
        <v>816661987310.12402</v>
      </c>
      <c r="J35" s="11">
        <v>829882110623.02563</v>
      </c>
      <c r="K35" s="11">
        <v>864952235683.60132</v>
      </c>
      <c r="L35" s="11">
        <v>900393069356.66223</v>
      </c>
      <c r="M35" s="11">
        <v>950200678962.6167</v>
      </c>
      <c r="N35" s="11">
        <v>999927423209.47522</v>
      </c>
      <c r="O35" s="11">
        <v>1017764140787.178</v>
      </c>
      <c r="P35" s="11">
        <v>1047528953131.325</v>
      </c>
      <c r="Q35" s="11">
        <v>1067233751364.101</v>
      </c>
      <c r="R35" s="11">
        <v>1100531198721.3459</v>
      </c>
      <c r="S35" s="11">
        <v>1133756866714.8979</v>
      </c>
      <c r="T35" s="11">
        <v>1165763194125.2261</v>
      </c>
      <c r="U35" s="11">
        <v>1191410233352.2549</v>
      </c>
      <c r="V35" s="11">
        <v>1199615795801.658</v>
      </c>
      <c r="W35" s="11">
        <v>1166389219208.5649</v>
      </c>
      <c r="X35" s="11">
        <v>1203888030840.645</v>
      </c>
    </row>
    <row r="36" spans="1:24" ht="15.75">
      <c r="A36" s="25">
        <v>5</v>
      </c>
      <c r="B36" s="9" t="s">
        <v>9</v>
      </c>
      <c r="C36" s="10"/>
      <c r="D36" s="11">
        <v>27700854.000000007</v>
      </c>
      <c r="E36" s="11">
        <v>28051725</v>
      </c>
      <c r="F36" s="11">
        <v>28386162.000000007</v>
      </c>
      <c r="G36" s="11">
        <v>28704519</v>
      </c>
      <c r="H36" s="11">
        <v>29009032.000000007</v>
      </c>
      <c r="I36" s="11">
        <v>29302092</v>
      </c>
      <c r="J36" s="11">
        <v>29582222</v>
      </c>
      <c r="K36" s="11">
        <v>29850242</v>
      </c>
      <c r="L36" s="11">
        <v>30113972</v>
      </c>
      <c r="M36" s="11">
        <v>30383823</v>
      </c>
      <c r="N36" s="11">
        <v>30667365</v>
      </c>
      <c r="O36" s="11">
        <v>30967235.999999989</v>
      </c>
      <c r="P36" s="11">
        <v>31281726.999999993</v>
      </c>
      <c r="Q36" s="11">
        <v>31608562</v>
      </c>
      <c r="R36" s="11">
        <v>31943605.000000007</v>
      </c>
      <c r="S36" s="11">
        <v>32283412.999999996</v>
      </c>
      <c r="T36" s="11">
        <v>32627978.000000011</v>
      </c>
      <c r="U36" s="11">
        <v>32977333.999999996</v>
      </c>
      <c r="V36" s="11">
        <v>33327953.999999996</v>
      </c>
      <c r="W36" s="11">
        <v>33675447.999999993</v>
      </c>
      <c r="X36" s="11">
        <v>34016593.000000007</v>
      </c>
    </row>
    <row r="37" spans="1:24" ht="15.75"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>
      <c r="B38" s="1" t="s">
        <v>35</v>
      </c>
      <c r="C38" s="1"/>
      <c r="D38" s="33">
        <v>1990</v>
      </c>
      <c r="E38" s="33">
        <v>1991</v>
      </c>
      <c r="F38" s="33">
        <v>1992</v>
      </c>
      <c r="G38" s="33">
        <v>1993</v>
      </c>
      <c r="H38" s="33">
        <v>1994</v>
      </c>
      <c r="I38" s="33">
        <v>1995</v>
      </c>
      <c r="J38" s="33">
        <v>1996</v>
      </c>
      <c r="K38" s="33">
        <v>1997</v>
      </c>
      <c r="L38" s="33">
        <v>1998</v>
      </c>
      <c r="M38" s="33">
        <v>1999</v>
      </c>
      <c r="N38" s="33">
        <v>2000</v>
      </c>
      <c r="O38" s="33">
        <v>2001</v>
      </c>
      <c r="P38" s="33">
        <v>2002</v>
      </c>
      <c r="Q38" s="33">
        <v>2003</v>
      </c>
      <c r="R38" s="33">
        <v>2004</v>
      </c>
      <c r="S38" s="33">
        <v>2005</v>
      </c>
      <c r="T38" s="33">
        <v>2006</v>
      </c>
      <c r="U38" s="33">
        <v>2007</v>
      </c>
      <c r="V38" s="33">
        <v>2008</v>
      </c>
      <c r="W38" s="33">
        <v>2009</v>
      </c>
      <c r="X38" s="33">
        <v>2010</v>
      </c>
    </row>
    <row r="39" spans="1:24" ht="16.5">
      <c r="B39" s="23" t="s">
        <v>28</v>
      </c>
      <c r="C39" s="7"/>
      <c r="D39" s="11">
        <f t="shared" ref="D39:X39" si="8">+D7/D36</f>
        <v>475846.0538277913</v>
      </c>
      <c r="E39" s="11">
        <f t="shared" si="8"/>
        <v>474848.51787903055</v>
      </c>
      <c r="F39" s="11">
        <f t="shared" si="8"/>
        <v>467468.11920601648</v>
      </c>
      <c r="G39" s="11">
        <f t="shared" si="8"/>
        <v>466434.02782212163</v>
      </c>
      <c r="H39" s="11">
        <f t="shared" si="8"/>
        <v>466017.74033707671</v>
      </c>
      <c r="I39" s="11">
        <f t="shared" si="8"/>
        <v>465180.4221663489</v>
      </c>
      <c r="J39" s="11">
        <f t="shared" si="8"/>
        <v>464587.48585925729</v>
      </c>
      <c r="K39" s="11">
        <f t="shared" si="8"/>
        <v>466159.30822641967</v>
      </c>
      <c r="L39" s="11">
        <f t="shared" si="8"/>
        <v>467539.91213619418</v>
      </c>
      <c r="M39" s="11">
        <f t="shared" si="8"/>
        <v>469488.71985248302</v>
      </c>
      <c r="N39" s="11">
        <f t="shared" si="8"/>
        <v>471177.29337125662</v>
      </c>
      <c r="O39" s="11">
        <f t="shared" si="8"/>
        <v>476528.9804920007</v>
      </c>
      <c r="P39" s="11">
        <f t="shared" si="8"/>
        <v>483488.30497652205</v>
      </c>
      <c r="Q39" s="11">
        <f t="shared" si="8"/>
        <v>484017.06782135123</v>
      </c>
      <c r="R39" s="11">
        <f t="shared" si="8"/>
        <v>489856.58611487341</v>
      </c>
      <c r="S39" s="11">
        <f t="shared" si="8"/>
        <v>495822.69650103076</v>
      </c>
      <c r="T39" s="11">
        <f t="shared" si="8"/>
        <v>497194.25056694495</v>
      </c>
      <c r="U39" s="11">
        <f t="shared" si="8"/>
        <v>499849.89386464731</v>
      </c>
      <c r="V39" s="11">
        <f t="shared" si="8"/>
        <v>501925.2862578822</v>
      </c>
      <c r="W39" s="11">
        <f t="shared" si="8"/>
        <v>502130.39386663935</v>
      </c>
      <c r="X39" s="11">
        <f t="shared" si="8"/>
        <v>502971.65462285635</v>
      </c>
    </row>
    <row r="40" spans="1:24" ht="15.75">
      <c r="B40" s="20" t="s">
        <v>5</v>
      </c>
      <c r="C40" s="7"/>
      <c r="D40" s="11">
        <f t="shared" ref="D40:X40" si="9">+D8/D36</f>
        <v>68202.073018393334</v>
      </c>
      <c r="E40" s="11">
        <f t="shared" si="9"/>
        <v>69353.76519216843</v>
      </c>
      <c r="F40" s="11">
        <f t="shared" si="9"/>
        <v>70311.354297218466</v>
      </c>
      <c r="G40" s="11">
        <f t="shared" si="9"/>
        <v>71126.428041601321</v>
      </c>
      <c r="H40" s="11">
        <f t="shared" si="9"/>
        <v>72218.65071659931</v>
      </c>
      <c r="I40" s="11">
        <f t="shared" si="9"/>
        <v>73146.408312979431</v>
      </c>
      <c r="J40" s="11">
        <f t="shared" si="9"/>
        <v>74218.51172719436</v>
      </c>
      <c r="K40" s="11">
        <f t="shared" si="9"/>
        <v>75934.21512266605</v>
      </c>
      <c r="L40" s="11">
        <f t="shared" si="9"/>
        <v>77664.579743490569</v>
      </c>
      <c r="M40" s="11">
        <f t="shared" si="9"/>
        <v>79642.466490952371</v>
      </c>
      <c r="N40" s="11">
        <f t="shared" si="9"/>
        <v>81710.740055598711</v>
      </c>
      <c r="O40" s="11">
        <f t="shared" si="9"/>
        <v>83820.479930858259</v>
      </c>
      <c r="P40" s="11">
        <f t="shared" si="9"/>
        <v>85829.586584770528</v>
      </c>
      <c r="Q40" s="11">
        <f t="shared" si="9"/>
        <v>88030.435271428752</v>
      </c>
      <c r="R40" s="11">
        <f t="shared" si="9"/>
        <v>90539.111377212204</v>
      </c>
      <c r="S40" s="11">
        <f t="shared" si="9"/>
        <v>93483.860263548442</v>
      </c>
      <c r="T40" s="11">
        <f t="shared" si="9"/>
        <v>96721.257266319182</v>
      </c>
      <c r="U40" s="11">
        <f t="shared" si="9"/>
        <v>99986.89609720686</v>
      </c>
      <c r="V40" s="11">
        <f t="shared" si="9"/>
        <v>103174.58767421448</v>
      </c>
      <c r="W40" s="11">
        <f t="shared" si="9"/>
        <v>105085.18926603832</v>
      </c>
      <c r="X40" s="11">
        <f t="shared" si="9"/>
        <v>107560.77804842807</v>
      </c>
    </row>
    <row r="41" spans="1:24" ht="15.75">
      <c r="B41" s="20" t="s">
        <v>38</v>
      </c>
      <c r="C41" s="7"/>
      <c r="D41" s="37">
        <f>+D9/D36</f>
        <v>236158.20871632261</v>
      </c>
      <c r="E41" s="37">
        <f t="shared" ref="E41:X41" si="10">+E9/E36</f>
        <v>236736.50892545059</v>
      </c>
      <c r="F41" s="37">
        <f t="shared" si="10"/>
        <v>230983.23584602471</v>
      </c>
      <c r="G41" s="37">
        <f t="shared" si="10"/>
        <v>231594.69115473962</v>
      </c>
      <c r="H41" s="37">
        <f t="shared" si="10"/>
        <v>232439.35971147221</v>
      </c>
      <c r="I41" s="37">
        <f t="shared" si="10"/>
        <v>232944.52335054579</v>
      </c>
      <c r="J41" s="37">
        <f t="shared" si="10"/>
        <v>233446.37168855336</v>
      </c>
      <c r="K41" s="37">
        <f t="shared" si="10"/>
        <v>235387.80754300419</v>
      </c>
      <c r="L41" s="37">
        <f t="shared" si="10"/>
        <v>237078.67906550239</v>
      </c>
      <c r="M41" s="37">
        <f t="shared" si="10"/>
        <v>239083.98429553484</v>
      </c>
      <c r="N41" s="37">
        <f t="shared" si="10"/>
        <v>240787.76795838267</v>
      </c>
      <c r="O41" s="37">
        <f t="shared" si="10"/>
        <v>246163.50588226484</v>
      </c>
      <c r="P41" s="37">
        <f t="shared" si="10"/>
        <v>253282.38982952983</v>
      </c>
      <c r="Q41" s="37">
        <f t="shared" si="10"/>
        <v>253798.77347824111</v>
      </c>
      <c r="R41" s="37">
        <f t="shared" si="10"/>
        <v>259314.89928361765</v>
      </c>
      <c r="S41" s="37">
        <f t="shared" si="10"/>
        <v>264494.09585442283</v>
      </c>
      <c r="T41" s="37">
        <f t="shared" si="10"/>
        <v>264759.75006173592</v>
      </c>
      <c r="U41" s="37">
        <f t="shared" si="10"/>
        <v>266243.31739720865</v>
      </c>
      <c r="V41" s="37">
        <f t="shared" si="10"/>
        <v>267163.98676908674</v>
      </c>
      <c r="W41" s="37">
        <f t="shared" si="10"/>
        <v>267415.2182186264</v>
      </c>
      <c r="X41" s="37">
        <f t="shared" si="10"/>
        <v>267681.79501575074</v>
      </c>
    </row>
    <row r="42" spans="1:24" ht="15.75">
      <c r="B42" s="20" t="s">
        <v>10</v>
      </c>
      <c r="C42" s="9"/>
      <c r="D42" s="11">
        <f t="shared" ref="D42:X42" si="11">+D10/D36</f>
        <v>171485.77209307533</v>
      </c>
      <c r="E42" s="11">
        <f t="shared" si="11"/>
        <v>168758.24376141158</v>
      </c>
      <c r="F42" s="11">
        <f t="shared" si="11"/>
        <v>166173.5290627733</v>
      </c>
      <c r="G42" s="11">
        <f t="shared" si="11"/>
        <v>163712.90862578069</v>
      </c>
      <c r="H42" s="11">
        <f t="shared" si="11"/>
        <v>161359.7299090052</v>
      </c>
      <c r="I42" s="11">
        <f t="shared" si="11"/>
        <v>159089.4905028237</v>
      </c>
      <c r="J42" s="11">
        <f t="shared" si="11"/>
        <v>156922.60244350959</v>
      </c>
      <c r="K42" s="11">
        <f t="shared" si="11"/>
        <v>154837.28556074947</v>
      </c>
      <c r="L42" s="11">
        <f t="shared" si="11"/>
        <v>152796.65332720123</v>
      </c>
      <c r="M42" s="11">
        <f t="shared" si="11"/>
        <v>150762.26906599582</v>
      </c>
      <c r="N42" s="11">
        <f t="shared" si="11"/>
        <v>148678.78535727519</v>
      </c>
      <c r="O42" s="11">
        <f t="shared" si="11"/>
        <v>146544.99467887756</v>
      </c>
      <c r="P42" s="11">
        <f t="shared" si="11"/>
        <v>144376.32856222169</v>
      </c>
      <c r="Q42" s="11">
        <f t="shared" si="11"/>
        <v>142187.85907168133</v>
      </c>
      <c r="R42" s="11">
        <f t="shared" si="11"/>
        <v>140002.57545404354</v>
      </c>
      <c r="S42" s="11">
        <f t="shared" si="11"/>
        <v>137844.74038305954</v>
      </c>
      <c r="T42" s="11">
        <f t="shared" si="11"/>
        <v>135713.24323888985</v>
      </c>
      <c r="U42" s="11">
        <f t="shared" si="11"/>
        <v>133619.68037023186</v>
      </c>
      <c r="V42" s="11">
        <f t="shared" si="11"/>
        <v>131586.71181458089</v>
      </c>
      <c r="W42" s="11">
        <f t="shared" si="11"/>
        <v>129629.98638197467</v>
      </c>
      <c r="X42" s="11">
        <f t="shared" si="11"/>
        <v>127729.08155867762</v>
      </c>
    </row>
    <row r="43" spans="1:24" ht="15.75">
      <c r="B43" s="26" t="s">
        <v>32</v>
      </c>
      <c r="C43" s="9"/>
      <c r="D43" s="11">
        <f t="shared" ref="D43:X43" si="12">+D11/D36</f>
        <v>95099.951048282193</v>
      </c>
      <c r="E43" s="11">
        <f t="shared" si="12"/>
        <v>93777.381719477969</v>
      </c>
      <c r="F43" s="11">
        <f t="shared" si="12"/>
        <v>92543.45810974302</v>
      </c>
      <c r="G43" s="11">
        <f t="shared" si="12"/>
        <v>91389.406640740635</v>
      </c>
      <c r="H43" s="11">
        <f t="shared" si="12"/>
        <v>90303.748318535785</v>
      </c>
      <c r="I43" s="11">
        <f t="shared" si="12"/>
        <v>89275.52647322377</v>
      </c>
      <c r="J43" s="11">
        <f t="shared" si="12"/>
        <v>88306.279386159498</v>
      </c>
      <c r="K43" s="11">
        <f t="shared" si="12"/>
        <v>87385.439308125278</v>
      </c>
      <c r="L43" s="11">
        <f t="shared" si="12"/>
        <v>86493.338235367308</v>
      </c>
      <c r="M43" s="11">
        <f t="shared" si="12"/>
        <v>85599.449273873091</v>
      </c>
      <c r="N43" s="11">
        <f t="shared" si="12"/>
        <v>84683.505440306544</v>
      </c>
      <c r="O43" s="11">
        <f t="shared" si="12"/>
        <v>83740.323277432122</v>
      </c>
      <c r="P43" s="11">
        <f t="shared" si="12"/>
        <v>82780.174224158502</v>
      </c>
      <c r="Q43" s="11">
        <f t="shared" si="12"/>
        <v>81807.264265891077</v>
      </c>
      <c r="R43" s="11">
        <f t="shared" si="12"/>
        <v>80833.435906714425</v>
      </c>
      <c r="S43" s="11">
        <f t="shared" si="12"/>
        <v>79868.089563614078</v>
      </c>
      <c r="T43" s="11">
        <f t="shared" si="12"/>
        <v>78933.100313918156</v>
      </c>
      <c r="U43" s="11">
        <f t="shared" si="12"/>
        <v>78032.2178607721</v>
      </c>
      <c r="V43" s="11">
        <f t="shared" si="12"/>
        <v>77147.296884668598</v>
      </c>
      <c r="W43" s="11">
        <f t="shared" si="12"/>
        <v>76287.909155411384</v>
      </c>
      <c r="X43" s="11">
        <f t="shared" si="12"/>
        <v>75460.131131677728</v>
      </c>
    </row>
    <row r="44" spans="1:24" ht="15.75">
      <c r="B44" s="26" t="s">
        <v>33</v>
      </c>
      <c r="C44" s="9"/>
      <c r="D44" s="11">
        <f t="shared" ref="D44:X44" si="13">+D12/D36</f>
        <v>76385.821044793134</v>
      </c>
      <c r="E44" s="11">
        <f t="shared" si="13"/>
        <v>74980.862041933593</v>
      </c>
      <c r="F44" s="11">
        <f t="shared" si="13"/>
        <v>73630.070953030314</v>
      </c>
      <c r="G44" s="11">
        <f t="shared" si="13"/>
        <v>72323.501985040057</v>
      </c>
      <c r="H44" s="11">
        <f t="shared" si="13"/>
        <v>71055.981590469441</v>
      </c>
      <c r="I44" s="11">
        <f t="shared" si="13"/>
        <v>69813.964029599942</v>
      </c>
      <c r="J44" s="11">
        <f t="shared" si="13"/>
        <v>68616.323057350106</v>
      </c>
      <c r="K44" s="11">
        <f t="shared" si="13"/>
        <v>67451.846252624193</v>
      </c>
      <c r="L44" s="11">
        <f t="shared" si="13"/>
        <v>66303.315091833938</v>
      </c>
      <c r="M44" s="11">
        <f t="shared" si="13"/>
        <v>65162.819792122711</v>
      </c>
      <c r="N44" s="11">
        <f t="shared" si="13"/>
        <v>63995.279916968633</v>
      </c>
      <c r="O44" s="11">
        <f t="shared" si="13"/>
        <v>62804.671401445441</v>
      </c>
      <c r="P44" s="11">
        <f t="shared" si="13"/>
        <v>61596.154338063192</v>
      </c>
      <c r="Q44" s="11">
        <f t="shared" si="13"/>
        <v>60380.594805790264</v>
      </c>
      <c r="R44" s="11">
        <f t="shared" si="13"/>
        <v>59169.139547329149</v>
      </c>
      <c r="S44" s="11">
        <f t="shared" si="13"/>
        <v>57976.650819445458</v>
      </c>
      <c r="T44" s="11">
        <f t="shared" si="13"/>
        <v>56780.142924971689</v>
      </c>
      <c r="U44" s="11">
        <f t="shared" si="13"/>
        <v>55587.462509459758</v>
      </c>
      <c r="V44" s="11">
        <f t="shared" si="13"/>
        <v>54439.414929912295</v>
      </c>
      <c r="W44" s="11">
        <f t="shared" si="13"/>
        <v>53342.077226563284</v>
      </c>
      <c r="X44" s="11">
        <f t="shared" si="13"/>
        <v>52268.950426999894</v>
      </c>
    </row>
    <row r="45" spans="1:24" ht="15.75">
      <c r="B45" s="10" t="s">
        <v>31</v>
      </c>
      <c r="C45" s="9"/>
      <c r="D45" s="11">
        <f t="shared" ref="D45:X45" si="14">+D13/D36</f>
        <v>2214.8788134404149</v>
      </c>
      <c r="E45" s="11">
        <f t="shared" si="14"/>
        <v>2186.6909905808316</v>
      </c>
      <c r="F45" s="11">
        <f t="shared" si="14"/>
        <v>2162.8736187034306</v>
      </c>
      <c r="G45" s="11">
        <f t="shared" si="14"/>
        <v>2140.7779789050719</v>
      </c>
      <c r="H45" s="11">
        <f t="shared" si="14"/>
        <v>2120.1784125193362</v>
      </c>
      <c r="I45" s="11">
        <f t="shared" si="14"/>
        <v>2100.8276357436539</v>
      </c>
      <c r="J45" s="11">
        <f t="shared" si="14"/>
        <v>2082.8006515870843</v>
      </c>
      <c r="K45" s="11">
        <f t="shared" si="14"/>
        <v>2060.7329399602868</v>
      </c>
      <c r="L45" s="11">
        <f t="shared" si="14"/>
        <v>2039.3785319136457</v>
      </c>
      <c r="M45" s="11">
        <f t="shared" si="14"/>
        <v>2017.9584940855163</v>
      </c>
      <c r="N45" s="11">
        <f t="shared" si="14"/>
        <v>1996.053614580303</v>
      </c>
      <c r="O45" s="11">
        <f t="shared" si="14"/>
        <v>1973.479662702081</v>
      </c>
      <c r="P45" s="11">
        <f t="shared" si="14"/>
        <v>1954.0734041682174</v>
      </c>
      <c r="Q45" s="11">
        <f t="shared" si="14"/>
        <v>1934.3837008598159</v>
      </c>
      <c r="R45" s="11">
        <f t="shared" si="14"/>
        <v>1914.5482423020937</v>
      </c>
      <c r="S45" s="11">
        <f t="shared" si="14"/>
        <v>1894.9009257109376</v>
      </c>
      <c r="T45" s="11">
        <f t="shared" si="14"/>
        <v>1830.0773144817392</v>
      </c>
      <c r="U45" s="11">
        <f t="shared" si="14"/>
        <v>1792.2518103364239</v>
      </c>
      <c r="V45" s="11">
        <f t="shared" si="14"/>
        <v>1755.1527695918119</v>
      </c>
      <c r="W45" s="11">
        <f t="shared" si="14"/>
        <v>1719.0126268953707</v>
      </c>
      <c r="X45" s="11">
        <f t="shared" si="14"/>
        <v>1683.8983414570071</v>
      </c>
    </row>
    <row r="46" spans="1:24" ht="15.75">
      <c r="B46" s="10" t="s">
        <v>11</v>
      </c>
      <c r="C46" s="9"/>
      <c r="D46" s="11">
        <f t="shared" ref="D46:X46" si="15">+D16/D36</f>
        <v>92885.072234841777</v>
      </c>
      <c r="E46" s="11">
        <f t="shared" si="15"/>
        <v>91590.690728897142</v>
      </c>
      <c r="F46" s="11">
        <f t="shared" si="15"/>
        <v>90380.584491039583</v>
      </c>
      <c r="G46" s="11">
        <f t="shared" si="15"/>
        <v>89248.628661835566</v>
      </c>
      <c r="H46" s="11">
        <f t="shared" si="15"/>
        <v>88183.569906016462</v>
      </c>
      <c r="I46" s="11">
        <f t="shared" si="15"/>
        <v>87174.698837480115</v>
      </c>
      <c r="J46" s="11">
        <f t="shared" si="15"/>
        <v>86223.478734572418</v>
      </c>
      <c r="K46" s="11">
        <f t="shared" si="15"/>
        <v>85324.706368164989</v>
      </c>
      <c r="L46" s="11">
        <f t="shared" si="15"/>
        <v>84453.959703453656</v>
      </c>
      <c r="M46" s="11">
        <f t="shared" si="15"/>
        <v>83581.490779787564</v>
      </c>
      <c r="N46" s="11">
        <f t="shared" si="15"/>
        <v>82687.451825726253</v>
      </c>
      <c r="O46" s="11">
        <f t="shared" si="15"/>
        <v>81766.843614730053</v>
      </c>
      <c r="P46" s="11">
        <f t="shared" si="15"/>
        <v>80826.100819990286</v>
      </c>
      <c r="Q46" s="11">
        <f t="shared" si="15"/>
        <v>79872.880565031257</v>
      </c>
      <c r="R46" s="11">
        <f t="shared" si="15"/>
        <v>78918.887664412323</v>
      </c>
      <c r="S46" s="11">
        <f t="shared" si="15"/>
        <v>77973.188637903135</v>
      </c>
      <c r="T46" s="11">
        <f t="shared" si="15"/>
        <v>77103.022999436405</v>
      </c>
      <c r="U46" s="11">
        <f t="shared" si="15"/>
        <v>76239.966050435673</v>
      </c>
      <c r="V46" s="11">
        <f t="shared" si="15"/>
        <v>75392.144115076779</v>
      </c>
      <c r="W46" s="11">
        <f t="shared" si="15"/>
        <v>74568.896528516008</v>
      </c>
      <c r="X46" s="11">
        <f t="shared" si="15"/>
        <v>73776.232790220718</v>
      </c>
    </row>
    <row r="47" spans="1:24" ht="15.75">
      <c r="B47" s="10" t="s">
        <v>12</v>
      </c>
      <c r="C47" s="9"/>
      <c r="D47" s="11">
        <f t="shared" ref="D47:X47" si="16">+D19/D36</f>
        <v>75101.127248988501</v>
      </c>
      <c r="E47" s="11">
        <f t="shared" si="16"/>
        <v>73737.813730486771</v>
      </c>
      <c r="F47" s="11">
        <f t="shared" si="16"/>
        <v>72426.213519990342</v>
      </c>
      <c r="G47" s="11">
        <f t="shared" si="16"/>
        <v>71155.088096344378</v>
      </c>
      <c r="H47" s="11">
        <f t="shared" si="16"/>
        <v>69920.193327978079</v>
      </c>
      <c r="I47" s="11">
        <f t="shared" si="16"/>
        <v>68712.179094055522</v>
      </c>
      <c r="J47" s="11">
        <f t="shared" si="16"/>
        <v>67548.13593302689</v>
      </c>
      <c r="K47" s="11">
        <f t="shared" si="16"/>
        <v>66415.645897181617</v>
      </c>
      <c r="L47" s="11">
        <f t="shared" si="16"/>
        <v>65298.953702995546</v>
      </c>
      <c r="M47" s="11">
        <f t="shared" si="16"/>
        <v>64187.867560854058</v>
      </c>
      <c r="N47" s="11">
        <f t="shared" si="16"/>
        <v>63050.139542409219</v>
      </c>
      <c r="O47" s="11">
        <f t="shared" si="16"/>
        <v>61889.067255956834</v>
      </c>
      <c r="P47" s="11">
        <f t="shared" si="16"/>
        <v>60708.84870081133</v>
      </c>
      <c r="Q47" s="11">
        <f t="shared" si="16"/>
        <v>59520.069443986984</v>
      </c>
      <c r="R47" s="11">
        <f t="shared" si="16"/>
        <v>58334.946833903341</v>
      </c>
      <c r="S47" s="11">
        <f t="shared" si="16"/>
        <v>57168.086132987512</v>
      </c>
      <c r="T47" s="11">
        <f t="shared" si="16"/>
        <v>55997.488174930055</v>
      </c>
      <c r="U47" s="11">
        <f t="shared" si="16"/>
        <v>54830.501242436279</v>
      </c>
      <c r="V47" s="11">
        <f t="shared" si="16"/>
        <v>53707.873795204963</v>
      </c>
      <c r="W47" s="11">
        <f t="shared" si="16"/>
        <v>52631.611471667828</v>
      </c>
      <c r="X47" s="11">
        <f t="shared" si="16"/>
        <v>51580.185319018718</v>
      </c>
    </row>
    <row r="48" spans="1:24" ht="15.75">
      <c r="B48" s="10" t="s">
        <v>16</v>
      </c>
      <c r="C48" s="9"/>
      <c r="D48" s="11">
        <f t="shared" ref="D48:X48" si="17">+D23/D36</f>
        <v>1284.6937958046237</v>
      </c>
      <c r="E48" s="11">
        <f t="shared" si="17"/>
        <v>1243.0483114468193</v>
      </c>
      <c r="F48" s="11">
        <f t="shared" si="17"/>
        <v>1203.8574330399758</v>
      </c>
      <c r="G48" s="11">
        <f t="shared" si="17"/>
        <v>1168.4138886956766</v>
      </c>
      <c r="H48" s="11">
        <f t="shared" si="17"/>
        <v>1135.788262491363</v>
      </c>
      <c r="I48" s="11">
        <f t="shared" si="17"/>
        <v>1101.7849355444184</v>
      </c>
      <c r="J48" s="11">
        <f t="shared" si="17"/>
        <v>1068.1871243232097</v>
      </c>
      <c r="K48" s="11">
        <f t="shared" si="17"/>
        <v>1036.200355442578</v>
      </c>
      <c r="L48" s="11">
        <f t="shared" si="17"/>
        <v>1004.3613888383939</v>
      </c>
      <c r="M48" s="11">
        <f t="shared" si="17"/>
        <v>974.95223126865244</v>
      </c>
      <c r="N48" s="11">
        <f t="shared" si="17"/>
        <v>945.14037455940911</v>
      </c>
      <c r="O48" s="11">
        <f t="shared" si="17"/>
        <v>915.6041454886049</v>
      </c>
      <c r="P48" s="11">
        <f t="shared" si="17"/>
        <v>887.30563725186187</v>
      </c>
      <c r="Q48" s="11">
        <f t="shared" si="17"/>
        <v>860.52536180327741</v>
      </c>
      <c r="R48" s="11">
        <f t="shared" si="17"/>
        <v>834.19271342580305</v>
      </c>
      <c r="S48" s="11">
        <f t="shared" si="17"/>
        <v>808.56468645794757</v>
      </c>
      <c r="T48" s="11">
        <f t="shared" si="17"/>
        <v>782.65475004163011</v>
      </c>
      <c r="U48" s="11">
        <f t="shared" si="17"/>
        <v>756.96126702348511</v>
      </c>
      <c r="V48" s="11">
        <f t="shared" si="17"/>
        <v>731.54113470733114</v>
      </c>
      <c r="W48" s="11">
        <f t="shared" si="17"/>
        <v>710.46575489545421</v>
      </c>
      <c r="X48" s="11">
        <f t="shared" si="17"/>
        <v>688.76510798117022</v>
      </c>
    </row>
    <row r="49" spans="2:24" ht="15.75">
      <c r="B49" s="20"/>
      <c r="C49" s="9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2:24" ht="15.75">
      <c r="B50" s="9" t="s">
        <v>8</v>
      </c>
      <c r="C50" s="9"/>
      <c r="D50" s="11">
        <f>+D35/D36</f>
        <v>27070.773900634016</v>
      </c>
      <c r="E50" s="11">
        <f t="shared" ref="E50:X50" si="18">+E35/E36</f>
        <v>26172.891942448819</v>
      </c>
      <c r="F50" s="11">
        <f t="shared" si="18"/>
        <v>26090.895386774668</v>
      </c>
      <c r="G50" s="11">
        <f t="shared" si="18"/>
        <v>26404.905360485234</v>
      </c>
      <c r="H50" s="11">
        <f t="shared" si="18"/>
        <v>27382.959307106321</v>
      </c>
      <c r="I50" s="11">
        <f t="shared" si="18"/>
        <v>27870.432845208594</v>
      </c>
      <c r="J50" s="11">
        <f t="shared" si="18"/>
        <v>28053.406894959604</v>
      </c>
      <c r="K50" s="11">
        <f t="shared" si="18"/>
        <v>28976.389393546669</v>
      </c>
      <c r="L50" s="11">
        <f t="shared" si="18"/>
        <v>29899.512072225552</v>
      </c>
      <c r="M50" s="11">
        <f t="shared" si="18"/>
        <v>31273.242967569178</v>
      </c>
      <c r="N50" s="11">
        <f t="shared" si="18"/>
        <v>32605.58653178958</v>
      </c>
      <c r="O50" s="11">
        <f t="shared" si="18"/>
        <v>32865.837325203269</v>
      </c>
      <c r="P50" s="11">
        <f t="shared" si="18"/>
        <v>33486.928427299594</v>
      </c>
      <c r="Q50" s="11">
        <f t="shared" si="18"/>
        <v>33764.0716260392</v>
      </c>
      <c r="R50" s="11">
        <f t="shared" si="18"/>
        <v>34452.316785201474</v>
      </c>
      <c r="S50" s="11">
        <f t="shared" si="18"/>
        <v>35118.866357621424</v>
      </c>
      <c r="T50" s="11">
        <f t="shared" si="18"/>
        <v>35728.943856871105</v>
      </c>
      <c r="U50" s="11">
        <f t="shared" si="18"/>
        <v>36128.154973117445</v>
      </c>
      <c r="V50" s="11">
        <f t="shared" si="18"/>
        <v>35994.282631380796</v>
      </c>
      <c r="W50" s="11">
        <f t="shared" si="18"/>
        <v>34636.190117160884</v>
      </c>
      <c r="X50" s="11">
        <f t="shared" si="18"/>
        <v>35391.199549015524</v>
      </c>
    </row>
    <row r="51" spans="2:24" ht="15.75">
      <c r="B51" s="9"/>
      <c r="C51" s="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2:24" ht="30">
      <c r="B52" s="28" t="s">
        <v>34</v>
      </c>
      <c r="C52" s="1"/>
      <c r="D52" s="34">
        <v>1990</v>
      </c>
      <c r="E52" s="34">
        <v>1991</v>
      </c>
      <c r="F52" s="34">
        <v>1992</v>
      </c>
      <c r="G52" s="34">
        <v>1993</v>
      </c>
      <c r="H52" s="34">
        <v>1994</v>
      </c>
      <c r="I52" s="34">
        <v>1995</v>
      </c>
      <c r="J52" s="34">
        <v>1996</v>
      </c>
      <c r="K52" s="34">
        <v>1997</v>
      </c>
      <c r="L52" s="34">
        <v>1998</v>
      </c>
      <c r="M52" s="34">
        <v>1999</v>
      </c>
      <c r="N52" s="34">
        <v>2000</v>
      </c>
      <c r="O52" s="34">
        <v>2001</v>
      </c>
      <c r="P52" s="34">
        <v>2002</v>
      </c>
      <c r="Q52" s="34">
        <v>2003</v>
      </c>
      <c r="R52" s="34">
        <v>2004</v>
      </c>
      <c r="S52" s="34">
        <v>2005</v>
      </c>
      <c r="T52" s="34">
        <v>2006</v>
      </c>
      <c r="U52" s="34">
        <v>2007</v>
      </c>
      <c r="V52" s="34">
        <v>2008</v>
      </c>
      <c r="W52" s="34">
        <v>2009</v>
      </c>
      <c r="X52" s="34">
        <v>2010</v>
      </c>
    </row>
    <row r="53" spans="2:24" ht="16.5">
      <c r="B53" s="23" t="s">
        <v>28</v>
      </c>
      <c r="C53" s="7"/>
      <c r="D53" s="32">
        <f>IFERROR(((D39/$D39)-1)*100,0)</f>
        <v>0</v>
      </c>
      <c r="E53" s="32">
        <f>IFERROR(((E39/$D39)-1)*100,0)</f>
        <v>-0.20963417490518221</v>
      </c>
      <c r="F53" s="32">
        <f>IFERROR(((F39/$D39)-1)*100,0)</f>
        <v>-1.7606397183251188</v>
      </c>
      <c r="G53" s="32">
        <f>IFERROR(((G39/$D39)-1)*100,0)</f>
        <v>-1.9779560910419769</v>
      </c>
      <c r="H53" s="32">
        <f t="shared" ref="H53:X53" si="19">IFERROR(((H39/$D39)-1)*100,0)</f>
        <v>-2.0654397386831058</v>
      </c>
      <c r="I53" s="32">
        <f t="shared" si="19"/>
        <v>-2.2414038270667902</v>
      </c>
      <c r="J53" s="32">
        <f t="shared" si="19"/>
        <v>-2.3660105779943041</v>
      </c>
      <c r="K53" s="32">
        <f t="shared" si="19"/>
        <v>-2.0356889635733455</v>
      </c>
      <c r="L53" s="32">
        <f t="shared" si="19"/>
        <v>-1.7455522904479381</v>
      </c>
      <c r="M53" s="32">
        <f t="shared" si="19"/>
        <v>-1.3360064508613156</v>
      </c>
      <c r="N53" s="32">
        <f t="shared" si="19"/>
        <v>-0.9811493484033984</v>
      </c>
      <c r="O53" s="32">
        <f t="shared" si="19"/>
        <v>0.14351840447468511</v>
      </c>
      <c r="P53" s="32">
        <f t="shared" si="19"/>
        <v>1.6060343649495712</v>
      </c>
      <c r="Q53" s="32">
        <f t="shared" si="19"/>
        <v>1.717154934422771</v>
      </c>
      <c r="R53" s="32">
        <f t="shared" si="19"/>
        <v>2.9443413840209098</v>
      </c>
      <c r="S53" s="32">
        <f t="shared" si="19"/>
        <v>4.1981314150960625</v>
      </c>
      <c r="T53" s="32">
        <f t="shared" si="19"/>
        <v>4.4863662454327269</v>
      </c>
      <c r="U53" s="32">
        <f t="shared" si="19"/>
        <v>5.0444549962671337</v>
      </c>
      <c r="V53" s="32">
        <f t="shared" si="19"/>
        <v>5.4806028589088562</v>
      </c>
      <c r="W53" s="32">
        <f t="shared" si="19"/>
        <v>5.523706633145764</v>
      </c>
      <c r="X53" s="32">
        <f t="shared" si="19"/>
        <v>5.7004992637559537</v>
      </c>
    </row>
    <row r="54" spans="2:24" ht="15.75">
      <c r="B54" s="20" t="s">
        <v>5</v>
      </c>
      <c r="C54" s="7"/>
      <c r="D54" s="32">
        <f t="shared" ref="D54:E60" si="20">IFERROR(((D40/$D40)-1)*100,0)</f>
        <v>0</v>
      </c>
      <c r="E54" s="32">
        <f t="shared" si="20"/>
        <v>1.6886468736287519</v>
      </c>
      <c r="F54" s="32">
        <f t="shared" ref="F54:I54" si="21">IFERROR(((F40/$D40)-1)*100,0)</f>
        <v>3.0926937928357212</v>
      </c>
      <c r="G54" s="32">
        <f t="shared" si="21"/>
        <v>4.2877802591415604</v>
      </c>
      <c r="H54" s="32">
        <f t="shared" si="21"/>
        <v>5.8892311046362833</v>
      </c>
      <c r="I54" s="32">
        <f t="shared" si="21"/>
        <v>7.2495381383094637</v>
      </c>
      <c r="J54" s="32">
        <f t="shared" ref="J54:X54" si="22">IFERROR(((J40/$D40)-1)*100,0)</f>
        <v>8.8214894980955592</v>
      </c>
      <c r="K54" s="32">
        <f t="shared" si="22"/>
        <v>11.337107161225802</v>
      </c>
      <c r="L54" s="32">
        <f t="shared" si="22"/>
        <v>13.874221568815525</v>
      </c>
      <c r="M54" s="32">
        <f t="shared" si="22"/>
        <v>16.774260614444515</v>
      </c>
      <c r="N54" s="32">
        <f t="shared" si="22"/>
        <v>19.806827621738488</v>
      </c>
      <c r="O54" s="32">
        <f t="shared" si="22"/>
        <v>22.900193822925029</v>
      </c>
      <c r="P54" s="32">
        <f t="shared" si="22"/>
        <v>25.846008466081738</v>
      </c>
      <c r="Q54" s="32">
        <f t="shared" si="22"/>
        <v>29.072961239298301</v>
      </c>
      <c r="R54" s="32">
        <f t="shared" si="22"/>
        <v>32.751260145413497</v>
      </c>
      <c r="S54" s="32">
        <f t="shared" si="22"/>
        <v>37.068942520760181</v>
      </c>
      <c r="T54" s="32">
        <f t="shared" si="22"/>
        <v>41.815714663445114</v>
      </c>
      <c r="U54" s="32">
        <f t="shared" si="22"/>
        <v>46.603895852610691</v>
      </c>
      <c r="V54" s="32">
        <f t="shared" si="22"/>
        <v>51.277788354599487</v>
      </c>
      <c r="W54" s="32">
        <f t="shared" si="22"/>
        <v>54.079171813000507</v>
      </c>
      <c r="X54" s="39">
        <f t="shared" si="22"/>
        <v>57.708957056804032</v>
      </c>
    </row>
    <row r="55" spans="2:24" ht="15.75">
      <c r="B55" s="20" t="s">
        <v>38</v>
      </c>
      <c r="C55" s="7"/>
      <c r="D55" s="32">
        <f t="shared" si="20"/>
        <v>0</v>
      </c>
      <c r="E55" s="32">
        <f t="shared" si="20"/>
        <v>0.24487830097943419</v>
      </c>
      <c r="F55" s="32">
        <f t="shared" ref="F55:I55" si="23">IFERROR(((F41/$D41)-1)*100,0)</f>
        <v>-2.1913161089878397</v>
      </c>
      <c r="G55" s="32">
        <f t="shared" si="23"/>
        <v>-1.9323984486454004</v>
      </c>
      <c r="H55" s="32">
        <f t="shared" si="23"/>
        <v>-1.5747278170277546</v>
      </c>
      <c r="I55" s="32">
        <f t="shared" si="23"/>
        <v>-1.3608188270250454</v>
      </c>
      <c r="J55" s="32">
        <f t="shared" ref="J55:X55" si="24">IFERROR(((J41/$D41)-1)*100,0)</f>
        <v>-1.1483136845040876</v>
      </c>
      <c r="K55" s="32">
        <f t="shared" si="24"/>
        <v>-0.32622248343856519</v>
      </c>
      <c r="L55" s="32">
        <f t="shared" si="24"/>
        <v>0.38976851754726205</v>
      </c>
      <c r="M55" s="32">
        <f t="shared" si="24"/>
        <v>1.2389048829239302</v>
      </c>
      <c r="N55" s="32">
        <f t="shared" si="24"/>
        <v>1.9603634644862922</v>
      </c>
      <c r="O55" s="32">
        <f t="shared" si="24"/>
        <v>4.2366925208010775</v>
      </c>
      <c r="P55" s="32">
        <f t="shared" si="24"/>
        <v>7.2511479513198251</v>
      </c>
      <c r="Q55" s="32">
        <f t="shared" si="24"/>
        <v>7.4698079977006726</v>
      </c>
      <c r="R55" s="32">
        <f t="shared" si="24"/>
        <v>9.8055835929511392</v>
      </c>
      <c r="S55" s="32">
        <f t="shared" si="24"/>
        <v>11.998688206573327</v>
      </c>
      <c r="T55" s="32">
        <f t="shared" si="24"/>
        <v>12.111178138114177</v>
      </c>
      <c r="U55" s="32">
        <f t="shared" si="24"/>
        <v>12.739387228764421</v>
      </c>
      <c r="V55" s="32">
        <f t="shared" si="24"/>
        <v>13.129240021467471</v>
      </c>
      <c r="W55" s="32">
        <f t="shared" si="24"/>
        <v>13.235622709117955</v>
      </c>
      <c r="X55" s="32">
        <f t="shared" si="24"/>
        <v>13.348503306651871</v>
      </c>
    </row>
    <row r="56" spans="2:24" ht="15.75">
      <c r="B56" s="20" t="s">
        <v>10</v>
      </c>
      <c r="C56" s="9"/>
      <c r="D56" s="32">
        <f t="shared" si="20"/>
        <v>0</v>
      </c>
      <c r="E56" s="32">
        <f t="shared" si="20"/>
        <v>-1.5905274813022729</v>
      </c>
      <c r="F56" s="32">
        <f t="shared" ref="F56:I56" si="25">IFERROR(((F42/$D42)-1)*100,0)</f>
        <v>-3.0977747981440484</v>
      </c>
      <c r="G56" s="32">
        <f t="shared" si="25"/>
        <v>-4.5326579414855743</v>
      </c>
      <c r="H56" s="32">
        <f t="shared" si="25"/>
        <v>-5.9048876536381911</v>
      </c>
      <c r="I56" s="32">
        <f t="shared" si="25"/>
        <v>-7.2287522392956554</v>
      </c>
      <c r="J56" s="32">
        <f t="shared" ref="J56:X56" si="26">IFERROR(((J42/$D42)-1)*100,0)</f>
        <v>-8.492348648995474</v>
      </c>
      <c r="K56" s="32">
        <f t="shared" si="26"/>
        <v>-9.7083777441837817</v>
      </c>
      <c r="L56" s="32">
        <f t="shared" si="26"/>
        <v>-10.898349488568893</v>
      </c>
      <c r="M56" s="32">
        <f t="shared" si="26"/>
        <v>-12.084677798127563</v>
      </c>
      <c r="N56" s="32">
        <f t="shared" si="26"/>
        <v>-13.299637898484928</v>
      </c>
      <c r="O56" s="32">
        <f t="shared" si="26"/>
        <v>-14.543933942613595</v>
      </c>
      <c r="P56" s="32">
        <f t="shared" si="26"/>
        <v>-15.808567206461744</v>
      </c>
      <c r="Q56" s="32">
        <f t="shared" si="26"/>
        <v>-17.084748585143437</v>
      </c>
      <c r="R56" s="32">
        <f t="shared" si="26"/>
        <v>-18.359072157860435</v>
      </c>
      <c r="S56" s="32">
        <f t="shared" si="26"/>
        <v>-19.617389419197316</v>
      </c>
      <c r="T56" s="32">
        <f t="shared" si="26"/>
        <v>-20.860348014626918</v>
      </c>
      <c r="U56" s="32">
        <f t="shared" si="26"/>
        <v>-22.081185663782843</v>
      </c>
      <c r="V56" s="32">
        <f t="shared" si="26"/>
        <v>-23.266688420564062</v>
      </c>
      <c r="W56" s="32">
        <f t="shared" si="26"/>
        <v>-24.407730857334965</v>
      </c>
      <c r="X56" s="32">
        <f t="shared" si="26"/>
        <v>-25.516222133372324</v>
      </c>
    </row>
    <row r="57" spans="2:24" ht="15.75">
      <c r="B57" s="26" t="s">
        <v>32</v>
      </c>
      <c r="C57" s="9"/>
      <c r="D57" s="32">
        <f t="shared" si="20"/>
        <v>0</v>
      </c>
      <c r="E57" s="32">
        <f t="shared" si="20"/>
        <v>-1.3907150468802643</v>
      </c>
      <c r="F57" s="32">
        <f t="shared" ref="F57:I57" si="27">IFERROR(((F43/$D43)-1)*100,0)</f>
        <v>-2.6882168816693142</v>
      </c>
      <c r="G57" s="32">
        <f t="shared" si="27"/>
        <v>-3.9017311435394109</v>
      </c>
      <c r="H57" s="32">
        <f t="shared" si="27"/>
        <v>-5.0433282844818521</v>
      </c>
      <c r="I57" s="32">
        <f t="shared" si="27"/>
        <v>-6.1245295195802685</v>
      </c>
      <c r="J57" s="32">
        <f t="shared" ref="J57:X57" si="28">IFERROR(((J43/$D43)-1)*100,0)</f>
        <v>-7.1437173071451472</v>
      </c>
      <c r="K57" s="32">
        <f t="shared" si="28"/>
        <v>-8.1120039023366726</v>
      </c>
      <c r="L57" s="32">
        <f t="shared" si="28"/>
        <v>-9.0500707077602058</v>
      </c>
      <c r="M57" s="32">
        <f t="shared" si="28"/>
        <v>-9.9900175233378459</v>
      </c>
      <c r="N57" s="32">
        <f t="shared" si="28"/>
        <v>-10.953155593831198</v>
      </c>
      <c r="O57" s="32">
        <f t="shared" si="28"/>
        <v>-11.944935455416584</v>
      </c>
      <c r="P57" s="32">
        <f t="shared" si="28"/>
        <v>-12.954556430706198</v>
      </c>
      <c r="Q57" s="32">
        <f t="shared" si="28"/>
        <v>-13.977595819836363</v>
      </c>
      <c r="R57" s="32">
        <f t="shared" si="28"/>
        <v>-15.00160093071411</v>
      </c>
      <c r="S57" s="32">
        <f t="shared" si="28"/>
        <v>-16.016686987498986</v>
      </c>
      <c r="T57" s="32">
        <f t="shared" si="28"/>
        <v>-16.999851793988974</v>
      </c>
      <c r="U57" s="32">
        <f t="shared" si="28"/>
        <v>-17.947152442638814</v>
      </c>
      <c r="V57" s="32">
        <f t="shared" si="28"/>
        <v>-18.877669195117718</v>
      </c>
      <c r="W57" s="32">
        <f t="shared" si="28"/>
        <v>-19.781337093769846</v>
      </c>
      <c r="X57" s="32">
        <f t="shared" si="28"/>
        <v>-20.651766588852748</v>
      </c>
    </row>
    <row r="58" spans="2:24" ht="15.75">
      <c r="B58" s="26" t="s">
        <v>33</v>
      </c>
      <c r="C58" s="9"/>
      <c r="D58" s="32">
        <f t="shared" si="20"/>
        <v>0</v>
      </c>
      <c r="E58" s="32">
        <f t="shared" si="20"/>
        <v>-1.8392929258895685</v>
      </c>
      <c r="F58" s="32">
        <f t="shared" ref="F58:I58" si="29">IFERROR(((F44/$D44)-1)*100,0)</f>
        <v>-3.6076722801039574</v>
      </c>
      <c r="G58" s="32">
        <f t="shared" si="29"/>
        <v>-5.3181585328131886</v>
      </c>
      <c r="H58" s="32">
        <f t="shared" si="29"/>
        <v>-6.9775246000147622</v>
      </c>
      <c r="I58" s="32">
        <f t="shared" si="29"/>
        <v>-8.6035037986165186</v>
      </c>
      <c r="J58" s="32">
        <f t="shared" ref="J58:X58" si="30">IFERROR(((J44/$D44)-1)*100,0)</f>
        <v>-10.171387675321242</v>
      </c>
      <c r="K58" s="32">
        <f t="shared" si="30"/>
        <v>-11.695854898162317</v>
      </c>
      <c r="L58" s="32">
        <f t="shared" si="30"/>
        <v>-13.199446985124041</v>
      </c>
      <c r="M58" s="32">
        <f t="shared" si="30"/>
        <v>-14.692518976904346</v>
      </c>
      <c r="N58" s="32">
        <f t="shared" si="30"/>
        <v>-16.22099619844186</v>
      </c>
      <c r="O58" s="32">
        <f t="shared" si="30"/>
        <v>-17.779673580236334</v>
      </c>
      <c r="P58" s="32">
        <f t="shared" si="30"/>
        <v>-19.361795820794004</v>
      </c>
      <c r="Q58" s="32">
        <f t="shared" si="30"/>
        <v>-20.953137663621234</v>
      </c>
      <c r="R58" s="32">
        <f t="shared" si="30"/>
        <v>-22.539106423125322</v>
      </c>
      <c r="S58" s="32">
        <f t="shared" si="30"/>
        <v>-24.100245272682763</v>
      </c>
      <c r="T58" s="32">
        <f t="shared" si="30"/>
        <v>-25.666645787998466</v>
      </c>
      <c r="U58" s="32">
        <f t="shared" si="30"/>
        <v>-27.228035584165667</v>
      </c>
      <c r="V58" s="32">
        <f t="shared" si="30"/>
        <v>-28.730994593893712</v>
      </c>
      <c r="W58" s="32">
        <f t="shared" si="30"/>
        <v>-30.167567099549608</v>
      </c>
      <c r="X58" s="32">
        <f t="shared" si="30"/>
        <v>-31.57244405823818</v>
      </c>
    </row>
    <row r="59" spans="2:24" ht="15.75">
      <c r="B59" s="10" t="s">
        <v>31</v>
      </c>
      <c r="C59" s="9"/>
      <c r="D59" s="32">
        <f t="shared" si="20"/>
        <v>0</v>
      </c>
      <c r="E59" s="32">
        <f t="shared" si="20"/>
        <v>-1.2726575688264741</v>
      </c>
      <c r="F59" s="32">
        <f t="shared" ref="F59:I59" si="31">IFERROR(((F45/$D45)-1)*100,0)</f>
        <v>-2.3479927850410753</v>
      </c>
      <c r="G59" s="32">
        <f t="shared" si="31"/>
        <v>-3.345593180343831</v>
      </c>
      <c r="H59" s="32">
        <f t="shared" si="31"/>
        <v>-4.2756470623319887</v>
      </c>
      <c r="I59" s="32">
        <f t="shared" si="31"/>
        <v>-5.1493190961361517</v>
      </c>
      <c r="J59" s="32">
        <f t="shared" ref="J59:X59" si="32">IFERROR(((J45/$D45)-1)*100,0)</f>
        <v>-5.9632229561206067</v>
      </c>
      <c r="K59" s="32">
        <f t="shared" si="32"/>
        <v>-6.9595624169021768</v>
      </c>
      <c r="L59" s="32">
        <f t="shared" si="32"/>
        <v>-7.9236967937835416</v>
      </c>
      <c r="M59" s="32">
        <f t="shared" si="32"/>
        <v>-8.890794302601968</v>
      </c>
      <c r="N59" s="32">
        <f t="shared" si="32"/>
        <v>-9.8797820238393221</v>
      </c>
      <c r="O59" s="32">
        <f t="shared" si="32"/>
        <v>-10.898977825489419</v>
      </c>
      <c r="P59" s="32">
        <f t="shared" si="32"/>
        <v>-11.775154816126632</v>
      </c>
      <c r="Q59" s="32">
        <f t="shared" si="32"/>
        <v>-12.664129110743549</v>
      </c>
      <c r="R59" s="32">
        <f t="shared" si="32"/>
        <v>-13.559684137833782</v>
      </c>
      <c r="S59" s="32">
        <f t="shared" si="32"/>
        <v>-14.446744706201297</v>
      </c>
      <c r="T59" s="32">
        <f t="shared" si="32"/>
        <v>-17.373478703376822</v>
      </c>
      <c r="U59" s="32">
        <f t="shared" si="32"/>
        <v>-19.081269843721881</v>
      </c>
      <c r="V59" s="32">
        <f t="shared" si="32"/>
        <v>-20.756261744835669</v>
      </c>
      <c r="W59" s="32">
        <f t="shared" si="32"/>
        <v>-22.387960169017351</v>
      </c>
      <c r="X59" s="32">
        <f t="shared" si="32"/>
        <v>-23.973341961704232</v>
      </c>
    </row>
    <row r="60" spans="2:24" ht="15.75">
      <c r="B60" s="10" t="s">
        <v>11</v>
      </c>
      <c r="D60" s="32">
        <f t="shared" si="20"/>
        <v>0</v>
      </c>
      <c r="E60" s="32">
        <f t="shared" si="20"/>
        <v>-1.3935301709967374</v>
      </c>
      <c r="F60" s="32">
        <f t="shared" ref="F60:I60" si="33">IFERROR(((F46/$D46)-1)*100,0)</f>
        <v>-2.6963296507646395</v>
      </c>
      <c r="G60" s="32">
        <f t="shared" si="33"/>
        <v>-3.9149924584352735</v>
      </c>
      <c r="H60" s="32">
        <f t="shared" si="33"/>
        <v>-5.0616339264273673</v>
      </c>
      <c r="I60" s="32">
        <f t="shared" si="33"/>
        <v>-6.1477837718897366</v>
      </c>
      <c r="J60" s="32">
        <f t="shared" ref="J60:X60" si="34">IFERROR(((J46/$D46)-1)*100,0)</f>
        <v>-7.1718666304385508</v>
      </c>
      <c r="K60" s="32">
        <f t="shared" si="34"/>
        <v>-8.1394842947011714</v>
      </c>
      <c r="L60" s="32">
        <f t="shared" si="34"/>
        <v>-9.076929509266785</v>
      </c>
      <c r="M60" s="32">
        <f t="shared" si="34"/>
        <v>-10.016228906547997</v>
      </c>
      <c r="N60" s="32">
        <f t="shared" si="34"/>
        <v>-10.978750582583208</v>
      </c>
      <c r="O60" s="32">
        <f t="shared" si="34"/>
        <v>-11.9698767009638</v>
      </c>
      <c r="P60" s="32">
        <f t="shared" si="34"/>
        <v>-12.982679697295962</v>
      </c>
      <c r="Q60" s="32">
        <f t="shared" si="34"/>
        <v>-14.008915918062414</v>
      </c>
      <c r="R60" s="32">
        <f t="shared" si="34"/>
        <v>-15.035983968574286</v>
      </c>
      <c r="S60" s="32">
        <f t="shared" si="34"/>
        <v>-16.05412284036003</v>
      </c>
      <c r="T60" s="32">
        <f t="shared" si="34"/>
        <v>-16.990942522500863</v>
      </c>
      <c r="U60" s="32">
        <f t="shared" si="34"/>
        <v>-17.920108994825569</v>
      </c>
      <c r="V60" s="32">
        <f t="shared" si="34"/>
        <v>-18.832873462742803</v>
      </c>
      <c r="W60" s="32">
        <f t="shared" si="34"/>
        <v>-19.71918120493774</v>
      </c>
      <c r="X60" s="32">
        <f t="shared" si="34"/>
        <v>-20.57256239873302</v>
      </c>
    </row>
    <row r="61" spans="2:24" ht="15.75">
      <c r="B61" s="10" t="s">
        <v>12</v>
      </c>
      <c r="C61" s="9"/>
      <c r="D61" s="32">
        <f t="shared" ref="D61:E62" si="35">IFERROR(((D47/$D47)-1)*100,0)</f>
        <v>0</v>
      </c>
      <c r="E61" s="32">
        <f t="shared" si="35"/>
        <v>-1.8153036691204827</v>
      </c>
      <c r="F61" s="32">
        <f t="shared" ref="F61:I61" si="36">IFERROR(((F47/$D47)-1)*100,0)</f>
        <v>-3.5617491068140827</v>
      </c>
      <c r="G61" s="32">
        <f t="shared" si="36"/>
        <v>-5.2543008303477468</v>
      </c>
      <c r="H61" s="32">
        <f t="shared" si="36"/>
        <v>-6.8986100619151554</v>
      </c>
      <c r="I61" s="32">
        <f t="shared" si="36"/>
        <v>-8.5071268421194386</v>
      </c>
      <c r="J61" s="32">
        <f t="shared" ref="J61:X61" si="37">IFERROR(((J47/$D47)-1)*100,0)</f>
        <v>-10.057094470660344</v>
      </c>
      <c r="K61" s="32">
        <f t="shared" si="37"/>
        <v>-11.565047916006964</v>
      </c>
      <c r="L61" s="32">
        <f t="shared" si="37"/>
        <v>-13.05196593587079</v>
      </c>
      <c r="M61" s="32">
        <f t="shared" si="37"/>
        <v>-14.531419284763702</v>
      </c>
      <c r="N61" s="32">
        <f t="shared" si="37"/>
        <v>-16.046347302651963</v>
      </c>
      <c r="O61" s="32">
        <f t="shared" si="37"/>
        <v>-17.59235909899024</v>
      </c>
      <c r="P61" s="32">
        <f t="shared" si="37"/>
        <v>-19.16386487843431</v>
      </c>
      <c r="Q61" s="32">
        <f t="shared" si="37"/>
        <v>-20.746769556926147</v>
      </c>
      <c r="R61" s="32">
        <f t="shared" si="37"/>
        <v>-22.324805271562653</v>
      </c>
      <c r="S61" s="32">
        <f t="shared" si="37"/>
        <v>-23.878524561350734</v>
      </c>
      <c r="T61" s="32">
        <f t="shared" si="37"/>
        <v>-25.437220150801053</v>
      </c>
      <c r="U61" s="32">
        <f t="shared" si="37"/>
        <v>-26.991107522723944</v>
      </c>
      <c r="V61" s="32">
        <f t="shared" si="37"/>
        <v>-28.485928557179776</v>
      </c>
      <c r="W61" s="32">
        <f t="shared" si="37"/>
        <v>-29.919012670509957</v>
      </c>
      <c r="X61" s="32">
        <f t="shared" si="37"/>
        <v>-31.319026480107294</v>
      </c>
    </row>
    <row r="62" spans="2:24" ht="15.75">
      <c r="B62" s="10" t="s">
        <v>16</v>
      </c>
      <c r="C62" s="9"/>
      <c r="D62" s="32">
        <f t="shared" si="35"/>
        <v>0</v>
      </c>
      <c r="E62" s="32">
        <f t="shared" si="35"/>
        <v>-3.2416661848764683</v>
      </c>
      <c r="F62" s="32">
        <f t="shared" ref="F62:I62" si="38">IFERROR(((F48/$D48)-1)*100,0)</f>
        <v>-6.2922669221749272</v>
      </c>
      <c r="G62" s="32">
        <f t="shared" si="38"/>
        <v>-9.0511768242890316</v>
      </c>
      <c r="H62" s="32">
        <f t="shared" si="38"/>
        <v>-11.59074121783229</v>
      </c>
      <c r="I62" s="32">
        <f t="shared" si="38"/>
        <v>-14.237545231207926</v>
      </c>
      <c r="J62" s="32">
        <f t="shared" ref="J62:X62" si="39">IFERROR(((J48/$D48)-1)*100,0)</f>
        <v>-16.852784078856132</v>
      </c>
      <c r="K62" s="32">
        <f t="shared" si="39"/>
        <v>-19.342620099321827</v>
      </c>
      <c r="L62" s="32">
        <f t="shared" si="39"/>
        <v>-21.820951255598874</v>
      </c>
      <c r="M62" s="32">
        <f t="shared" si="39"/>
        <v>-24.110147145372906</v>
      </c>
      <c r="N62" s="32">
        <f t="shared" si="39"/>
        <v>-26.430688959040783</v>
      </c>
      <c r="O62" s="32">
        <f t="shared" si="39"/>
        <v>-28.729776038565845</v>
      </c>
      <c r="P62" s="32">
        <f t="shared" si="39"/>
        <v>-30.932519472772224</v>
      </c>
      <c r="Q62" s="32">
        <f t="shared" si="39"/>
        <v>-33.017084334534594</v>
      </c>
      <c r="R62" s="32">
        <f t="shared" si="39"/>
        <v>-35.066806101968041</v>
      </c>
      <c r="S62" s="32">
        <f t="shared" si="39"/>
        <v>-37.061680448800573</v>
      </c>
      <c r="T62" s="32">
        <f t="shared" si="39"/>
        <v>-39.078498503105074</v>
      </c>
      <c r="U62" s="32">
        <f t="shared" si="39"/>
        <v>-41.078467920101659</v>
      </c>
      <c r="V62" s="32">
        <f t="shared" si="39"/>
        <v>-43.057159838687042</v>
      </c>
      <c r="W62" s="32">
        <f t="shared" si="39"/>
        <v>-44.697658133354764</v>
      </c>
      <c r="X62" s="32">
        <f t="shared" si="39"/>
        <v>-46.386826944253599</v>
      </c>
    </row>
    <row r="63" spans="2:24" ht="15.75">
      <c r="C63" s="9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2:24" ht="15.75">
      <c r="B64" s="9" t="s">
        <v>8</v>
      </c>
      <c r="C64" s="9"/>
      <c r="D64" s="32">
        <f t="shared" ref="D64:E64" si="40">IFERROR(((D50/$D50)-1)*100,0)</f>
        <v>0</v>
      </c>
      <c r="E64" s="32">
        <f t="shared" si="40"/>
        <v>-3.3167945677540001</v>
      </c>
      <c r="F64" s="32">
        <f t="shared" ref="F64:I64" si="41">IFERROR(((F50/$D50)-1)*100,0)</f>
        <v>-3.6196915443056477</v>
      </c>
      <c r="G64" s="32">
        <f t="shared" si="41"/>
        <v>-2.4597321915986514</v>
      </c>
      <c r="H64" s="32">
        <f t="shared" si="41"/>
        <v>1.1532193635032773</v>
      </c>
      <c r="I64" s="32">
        <f t="shared" si="41"/>
        <v>2.9539567191902538</v>
      </c>
      <c r="J64" s="32">
        <f t="shared" ref="J64:X64" si="42">IFERROR(((J50/$D50)-1)*100,0)</f>
        <v>3.6298666522517564</v>
      </c>
      <c r="K64" s="32">
        <f t="shared" si="42"/>
        <v>7.0393831366159176</v>
      </c>
      <c r="L64" s="32">
        <f t="shared" si="42"/>
        <v>10.44941744914536</v>
      </c>
      <c r="M64" s="32">
        <f t="shared" si="42"/>
        <v>15.5240078557072</v>
      </c>
      <c r="N64" s="32">
        <f t="shared" si="42"/>
        <v>20.445712603088651</v>
      </c>
      <c r="O64" s="32">
        <f t="shared" si="42"/>
        <v>21.407084429283827</v>
      </c>
      <c r="P64" s="32">
        <f t="shared" si="42"/>
        <v>23.701407836424316</v>
      </c>
      <c r="Q64" s="32">
        <f t="shared" si="42"/>
        <v>24.725180558094138</v>
      </c>
      <c r="R64" s="32">
        <f t="shared" si="42"/>
        <v>27.267572444223976</v>
      </c>
      <c r="S64" s="32">
        <f t="shared" si="42"/>
        <v>29.729820383150972</v>
      </c>
      <c r="T64" s="32">
        <f t="shared" si="42"/>
        <v>31.983459313050176</v>
      </c>
      <c r="U64" s="32">
        <f t="shared" si="42"/>
        <v>33.458153452610738</v>
      </c>
      <c r="V64" s="32">
        <f t="shared" si="42"/>
        <v>32.963626246894194</v>
      </c>
      <c r="W64" s="32">
        <f t="shared" si="42"/>
        <v>27.946804344406573</v>
      </c>
      <c r="X64" s="32">
        <f t="shared" si="42"/>
        <v>30.735824837969041</v>
      </c>
    </row>
    <row r="65" spans="1:24" ht="15.75">
      <c r="C65" s="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>
      <c r="B66" s="1" t="s">
        <v>36</v>
      </c>
      <c r="C66" s="1"/>
      <c r="D66" s="1">
        <v>1990</v>
      </c>
      <c r="E66" s="1">
        <v>1991</v>
      </c>
      <c r="F66" s="1">
        <v>1992</v>
      </c>
      <c r="G66" s="1">
        <v>1993</v>
      </c>
      <c r="H66" s="1">
        <v>1994</v>
      </c>
      <c r="I66" s="1">
        <v>1995</v>
      </c>
      <c r="J66" s="1">
        <v>1996</v>
      </c>
      <c r="K66" s="1">
        <v>1997</v>
      </c>
      <c r="L66" s="1">
        <v>1998</v>
      </c>
      <c r="M66" s="1">
        <v>1999</v>
      </c>
      <c r="N66" s="1">
        <v>2000</v>
      </c>
      <c r="O66" s="1">
        <v>2001</v>
      </c>
      <c r="P66" s="1">
        <v>2002</v>
      </c>
      <c r="Q66" s="1">
        <v>2003</v>
      </c>
      <c r="R66" s="1">
        <v>2004</v>
      </c>
      <c r="S66" s="1">
        <v>2005</v>
      </c>
      <c r="T66" s="1">
        <v>2006</v>
      </c>
      <c r="U66" s="1">
        <v>2007</v>
      </c>
      <c r="V66" s="1">
        <v>2008</v>
      </c>
      <c r="W66" s="1">
        <v>2009</v>
      </c>
      <c r="X66" s="1">
        <v>2010</v>
      </c>
    </row>
    <row r="67" spans="1:24" ht="15.75">
      <c r="B67" s="20" t="s">
        <v>5</v>
      </c>
      <c r="C67" s="31">
        <f>AVERAGE(D67:X67)</f>
        <v>17.467745757881605</v>
      </c>
      <c r="D67" s="30">
        <f>(D8/D7)*100</f>
        <v>14.332802062718306</v>
      </c>
      <c r="E67" s="30">
        <f t="shared" ref="E67:X67" si="43">(E8/E7)*100</f>
        <v>14.605450492284481</v>
      </c>
      <c r="F67" s="30">
        <f t="shared" si="43"/>
        <v>15.040887583230411</v>
      </c>
      <c r="G67" s="30">
        <f t="shared" si="43"/>
        <v>15.248979233720478</v>
      </c>
      <c r="H67" s="30">
        <f t="shared" si="43"/>
        <v>15.496974571045859</v>
      </c>
      <c r="I67" s="30">
        <f t="shared" si="43"/>
        <v>15.724309284628967</v>
      </c>
      <c r="J67" s="30">
        <f t="shared" si="43"/>
        <v>15.97514224687451</v>
      </c>
      <c r="K67" s="30">
        <f t="shared" si="43"/>
        <v>16.28932722840403</v>
      </c>
      <c r="L67" s="30">
        <f t="shared" si="43"/>
        <v>16.611326162217978</v>
      </c>
      <c r="M67" s="30">
        <f t="shared" si="43"/>
        <v>16.963659215492257</v>
      </c>
      <c r="N67" s="30">
        <f t="shared" si="43"/>
        <v>17.341824660301711</v>
      </c>
      <c r="O67" s="30">
        <f t="shared" si="43"/>
        <v>17.589796919447867</v>
      </c>
      <c r="P67" s="30">
        <f t="shared" si="43"/>
        <v>17.752153609783463</v>
      </c>
      <c r="Q67" s="30">
        <f t="shared" si="43"/>
        <v>18.187465096565649</v>
      </c>
      <c r="R67" s="30">
        <f t="shared" si="43"/>
        <v>18.482779234488113</v>
      </c>
      <c r="S67" s="30">
        <f t="shared" si="43"/>
        <v>18.854292254722164</v>
      </c>
      <c r="T67" s="30">
        <f t="shared" si="43"/>
        <v>19.45341426535585</v>
      </c>
      <c r="U67" s="30">
        <f t="shared" si="43"/>
        <v>20.003384480918182</v>
      </c>
      <c r="V67" s="30">
        <f t="shared" si="43"/>
        <v>20.55576606698488</v>
      </c>
      <c r="W67" s="30">
        <f t="shared" si="43"/>
        <v>20.927868647192039</v>
      </c>
      <c r="X67" s="30">
        <f t="shared" si="43"/>
        <v>21.385057599136566</v>
      </c>
    </row>
    <row r="68" spans="1:24" ht="15.75">
      <c r="B68" s="20" t="s">
        <v>38</v>
      </c>
      <c r="C68" s="31">
        <f t="shared" ref="C68:C69" si="44">AVERAGE(D68:X68)</f>
        <v>51.47435677253479</v>
      </c>
      <c r="D68" s="30">
        <f>(D9/D7)*100</f>
        <v>49.629119925787656</v>
      </c>
      <c r="E68" s="30">
        <f t="shared" ref="E68:X68" si="45">(E9/E7)*100</f>
        <v>49.855164333851853</v>
      </c>
      <c r="F68" s="30">
        <f t="shared" si="45"/>
        <v>49.411548372185088</v>
      </c>
      <c r="G68" s="30">
        <f t="shared" si="45"/>
        <v>49.652186019983112</v>
      </c>
      <c r="H68" s="30">
        <f t="shared" si="45"/>
        <v>49.877792107945453</v>
      </c>
      <c r="I68" s="30">
        <f t="shared" si="45"/>
        <v>50.07616663352281</v>
      </c>
      <c r="J68" s="30">
        <f t="shared" si="45"/>
        <v>50.248097246268465</v>
      </c>
      <c r="K68" s="30">
        <f t="shared" si="45"/>
        <v>50.495142623790159</v>
      </c>
      <c r="L68" s="30">
        <f t="shared" si="45"/>
        <v>50.707687816915502</v>
      </c>
      <c r="M68" s="30">
        <f t="shared" si="45"/>
        <v>50.924329847723904</v>
      </c>
      <c r="N68" s="30">
        <f t="shared" si="45"/>
        <v>51.103432051140416</v>
      </c>
      <c r="O68" s="30">
        <f t="shared" si="45"/>
        <v>51.657614953052601</v>
      </c>
      <c r="P68" s="30">
        <f t="shared" si="45"/>
        <v>52.386456347031832</v>
      </c>
      <c r="Q68" s="30">
        <f t="shared" si="45"/>
        <v>52.435914010354125</v>
      </c>
      <c r="R68" s="30">
        <f t="shared" si="45"/>
        <v>52.936901663460986</v>
      </c>
      <c r="S68" s="30">
        <f t="shared" si="45"/>
        <v>53.344491432306384</v>
      </c>
      <c r="T68" s="30">
        <f t="shared" si="45"/>
        <v>53.250766628904778</v>
      </c>
      <c r="U68" s="30">
        <f t="shared" si="45"/>
        <v>53.264654182222102</v>
      </c>
      <c r="V68" s="30">
        <f t="shared" si="45"/>
        <v>53.227839697205781</v>
      </c>
      <c r="W68" s="30">
        <f t="shared" si="45"/>
        <v>53.25613057584583</v>
      </c>
      <c r="X68" s="30">
        <f t="shared" si="45"/>
        <v>53.220055753731643</v>
      </c>
    </row>
    <row r="69" spans="1:24" ht="15.75">
      <c r="B69" s="20" t="s">
        <v>10</v>
      </c>
      <c r="C69" s="31">
        <f t="shared" si="44"/>
        <v>31.057897469583601</v>
      </c>
      <c r="D69" s="30">
        <f t="shared" ref="D69:X69" si="46">(D10/D7)*100</f>
        <v>36.038078011494044</v>
      </c>
      <c r="E69" s="30">
        <f t="shared" si="46"/>
        <v>35.539385173863671</v>
      </c>
      <c r="F69" s="30">
        <f t="shared" si="46"/>
        <v>35.547564044584497</v>
      </c>
      <c r="G69" s="30">
        <f t="shared" si="46"/>
        <v>35.098834746296411</v>
      </c>
      <c r="H69" s="30">
        <f t="shared" si="46"/>
        <v>34.625233321008679</v>
      </c>
      <c r="I69" s="30">
        <f t="shared" si="46"/>
        <v>34.199524081848217</v>
      </c>
      <c r="J69" s="30">
        <f t="shared" si="46"/>
        <v>33.77676050685703</v>
      </c>
      <c r="K69" s="30">
        <f t="shared" si="46"/>
        <v>33.215530147805815</v>
      </c>
      <c r="L69" s="30">
        <f t="shared" si="46"/>
        <v>32.68098602086652</v>
      </c>
      <c r="M69" s="30">
        <f t="shared" si="46"/>
        <v>32.11201093678384</v>
      </c>
      <c r="N69" s="30">
        <f t="shared" si="46"/>
        <v>31.554743288557869</v>
      </c>
      <c r="O69" s="30">
        <f t="shared" si="46"/>
        <v>30.752588127499532</v>
      </c>
      <c r="P69" s="30">
        <f t="shared" si="46"/>
        <v>29.861390043184716</v>
      </c>
      <c r="Q69" s="30">
        <f t="shared" si="46"/>
        <v>29.376620893080226</v>
      </c>
      <c r="R69" s="30">
        <f t="shared" si="46"/>
        <v>28.580319102050893</v>
      </c>
      <c r="S69" s="30">
        <f t="shared" si="46"/>
        <v>27.801216312971462</v>
      </c>
      <c r="T69" s="30">
        <f t="shared" si="46"/>
        <v>27.295819105739373</v>
      </c>
      <c r="U69" s="30">
        <f t="shared" si="46"/>
        <v>26.731961336859715</v>
      </c>
      <c r="V69" s="30">
        <f t="shared" si="46"/>
        <v>26.216394235809332</v>
      </c>
      <c r="W69" s="30">
        <f t="shared" si="46"/>
        <v>25.816000776962138</v>
      </c>
      <c r="X69" s="30">
        <f t="shared" si="46"/>
        <v>25.394886647131798</v>
      </c>
    </row>
    <row r="70" spans="1:24" ht="15.75">
      <c r="B70" s="20"/>
      <c r="C70" s="31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>
      <c r="B71" s="1" t="s">
        <v>41</v>
      </c>
      <c r="C71" s="1"/>
      <c r="D71" s="1">
        <v>1990</v>
      </c>
      <c r="E71" s="1">
        <v>1991</v>
      </c>
      <c r="F71" s="1">
        <v>1992</v>
      </c>
      <c r="G71" s="1">
        <v>1993</v>
      </c>
      <c r="H71" s="1">
        <v>1994</v>
      </c>
      <c r="I71" s="1">
        <v>1995</v>
      </c>
      <c r="J71" s="1">
        <v>1996</v>
      </c>
      <c r="K71" s="1">
        <v>1997</v>
      </c>
      <c r="L71" s="1">
        <v>1998</v>
      </c>
      <c r="M71" s="1">
        <v>1999</v>
      </c>
      <c r="N71" s="1">
        <v>2000</v>
      </c>
      <c r="O71" s="1">
        <v>2001</v>
      </c>
      <c r="P71" s="1">
        <v>2002</v>
      </c>
      <c r="Q71" s="1">
        <v>2003</v>
      </c>
      <c r="R71" s="1">
        <v>2004</v>
      </c>
      <c r="S71" s="1">
        <v>2005</v>
      </c>
      <c r="T71" s="1">
        <v>2006</v>
      </c>
      <c r="U71" s="1">
        <v>2007</v>
      </c>
      <c r="V71" s="1">
        <v>2008</v>
      </c>
      <c r="W71" s="1">
        <v>2009</v>
      </c>
      <c r="X71" s="1">
        <v>2010</v>
      </c>
    </row>
    <row r="72" spans="1:24" ht="15.75">
      <c r="B72" s="10" t="s">
        <v>31</v>
      </c>
      <c r="C72" s="31">
        <f>AVERAGE(D72:X72)</f>
        <v>1.3321785243794324</v>
      </c>
      <c r="D72" s="30">
        <f>(D13/D$10)*100</f>
        <v>1.2915816784136882</v>
      </c>
      <c r="E72" s="30">
        <f t="shared" ref="E72:X72" si="47">(E13/E$10)*100</f>
        <v>1.2957535832574496</v>
      </c>
      <c r="F72" s="30">
        <f t="shared" si="47"/>
        <v>1.3015753055869619</v>
      </c>
      <c r="G72" s="30">
        <f t="shared" si="47"/>
        <v>1.3076415273999678</v>
      </c>
      <c r="H72" s="30">
        <f t="shared" si="47"/>
        <v>1.3139451917246996</v>
      </c>
      <c r="I72" s="30">
        <f t="shared" si="47"/>
        <v>1.3205320031535122</v>
      </c>
      <c r="J72" s="30">
        <f t="shared" si="47"/>
        <v>1.3272789382503833</v>
      </c>
      <c r="K72" s="30">
        <f t="shared" si="47"/>
        <v>1.3309022645916708</v>
      </c>
      <c r="L72" s="30">
        <f t="shared" si="47"/>
        <v>1.334701047114224</v>
      </c>
      <c r="M72" s="30">
        <f t="shared" si="47"/>
        <v>1.3385036631427722</v>
      </c>
      <c r="N72" s="30">
        <f t="shared" si="47"/>
        <v>1.3425275231996179</v>
      </c>
      <c r="O72" s="30">
        <f t="shared" si="47"/>
        <v>1.346671489549367</v>
      </c>
      <c r="P72" s="30">
        <f t="shared" si="47"/>
        <v>1.3534583013905028</v>
      </c>
      <c r="Q72" s="30">
        <f t="shared" si="47"/>
        <v>1.3604422441473241</v>
      </c>
      <c r="R72" s="30">
        <f t="shared" si="47"/>
        <v>1.3675093019489148</v>
      </c>
      <c r="S72" s="30">
        <f t="shared" si="47"/>
        <v>1.3746632047368357</v>
      </c>
      <c r="T72" s="30">
        <f t="shared" si="47"/>
        <v>1.3484883794725451</v>
      </c>
      <c r="U72" s="30">
        <f t="shared" si="47"/>
        <v>1.3413082604078033</v>
      </c>
      <c r="V72" s="30">
        <f t="shared" si="47"/>
        <v>1.3338373954240919</v>
      </c>
      <c r="W72" s="30">
        <f t="shared" si="47"/>
        <v>1.3260918055102127</v>
      </c>
      <c r="X72" s="30">
        <f t="shared" si="47"/>
        <v>1.318335903545536</v>
      </c>
    </row>
    <row r="73" spans="1:24" ht="15.75">
      <c r="A73" s="36"/>
      <c r="B73" s="10" t="s">
        <v>11</v>
      </c>
      <c r="C73" s="31">
        <f>AVERAGE(D73:X73)</f>
        <v>55.73840903122926</v>
      </c>
      <c r="D73" s="30">
        <f>(D16/D$10)*100</f>
        <v>54.164885576879016</v>
      </c>
      <c r="E73" s="30">
        <f t="shared" ref="E73:X73" si="48">(E16/E$10)*100</f>
        <v>54.273313520841683</v>
      </c>
      <c r="F73" s="30">
        <f t="shared" si="48"/>
        <v>54.389279087223109</v>
      </c>
      <c r="G73" s="30">
        <f>(G16/G$10)*100</f>
        <v>54.515327722777471</v>
      </c>
      <c r="H73" s="30">
        <f t="shared" si="48"/>
        <v>54.650295929316059</v>
      </c>
      <c r="I73" s="30">
        <f t="shared" si="48"/>
        <v>54.79601359081154</v>
      </c>
      <c r="J73" s="30">
        <f t="shared" si="48"/>
        <v>54.946500626391227</v>
      </c>
      <c r="K73" s="30">
        <f t="shared" si="48"/>
        <v>55.10604636290163</v>
      </c>
      <c r="L73" s="30">
        <f t="shared" si="48"/>
        <v>55.272126623482109</v>
      </c>
      <c r="M73" s="30">
        <f t="shared" si="48"/>
        <v>55.439262951925969</v>
      </c>
      <c r="N73" s="30">
        <f t="shared" si="48"/>
        <v>55.614828724238144</v>
      </c>
      <c r="O73" s="30">
        <f t="shared" si="48"/>
        <v>55.796408327629912</v>
      </c>
      <c r="P73" s="30">
        <f t="shared" si="48"/>
        <v>55.98293129136939</v>
      </c>
      <c r="Q73" s="30">
        <f t="shared" si="48"/>
        <v>56.174191725303956</v>
      </c>
      <c r="R73" s="30">
        <f t="shared" si="48"/>
        <v>56.369597065246694</v>
      </c>
      <c r="S73" s="30">
        <f t="shared" si="48"/>
        <v>56.56595124429257</v>
      </c>
      <c r="T73" s="30">
        <f t="shared" si="48"/>
        <v>56.813190193764264</v>
      </c>
      <c r="U73" s="30">
        <f t="shared" si="48"/>
        <v>57.057437825918214</v>
      </c>
      <c r="V73" s="30">
        <f t="shared" si="48"/>
        <v>57.2946485822307</v>
      </c>
      <c r="W73" s="30">
        <f t="shared" si="48"/>
        <v>57.524419009647431</v>
      </c>
      <c r="X73" s="30">
        <f t="shared" si="48"/>
        <v>57.759933673623543</v>
      </c>
    </row>
    <row r="74" spans="1:24" ht="15.75">
      <c r="A74" s="36"/>
      <c r="B74" s="10" t="s">
        <v>12</v>
      </c>
      <c r="C74" s="31">
        <f>AVERAGE(D74:X74)</f>
        <v>42.290202755917839</v>
      </c>
      <c r="D74" s="30">
        <f>(D19/D$10)*100</f>
        <v>43.794378001357885</v>
      </c>
      <c r="E74" s="30">
        <f t="shared" ref="E74:X74" si="49">(E19/E$10)*100</f>
        <v>43.694347657905489</v>
      </c>
      <c r="F74" s="30">
        <f t="shared" si="49"/>
        <v>43.584687602458501</v>
      </c>
      <c r="G74" s="30">
        <f t="shared" si="49"/>
        <v>43.463333889566748</v>
      </c>
      <c r="H74" s="30">
        <f t="shared" si="49"/>
        <v>43.331873056188073</v>
      </c>
      <c r="I74" s="30">
        <f t="shared" si="49"/>
        <v>43.190897699704401</v>
      </c>
      <c r="J74" s="30">
        <f t="shared" si="49"/>
        <v>43.04551089594851</v>
      </c>
      <c r="K74" s="30">
        <f t="shared" si="49"/>
        <v>42.893832487862774</v>
      </c>
      <c r="L74" s="30">
        <f t="shared" si="49"/>
        <v>42.735853358753417</v>
      </c>
      <c r="M74" s="30">
        <f t="shared" si="49"/>
        <v>42.575551534552709</v>
      </c>
      <c r="N74" s="30">
        <f t="shared" si="49"/>
        <v>42.406950925042672</v>
      </c>
      <c r="O74" s="30">
        <f t="shared" si="49"/>
        <v>42.232126311494753</v>
      </c>
      <c r="P74" s="30">
        <f t="shared" si="49"/>
        <v>42.049032071519747</v>
      </c>
      <c r="Q74" s="30">
        <f t="shared" si="49"/>
        <v>41.860162908832507</v>
      </c>
      <c r="R74" s="30">
        <f t="shared" si="49"/>
        <v>41.667052655793491</v>
      </c>
      <c r="S74" s="30">
        <f t="shared" si="49"/>
        <v>41.472809172204869</v>
      </c>
      <c r="T74" s="30">
        <f t="shared" si="49"/>
        <v>41.26162402320621</v>
      </c>
      <c r="U74" s="30">
        <f t="shared" si="49"/>
        <v>41.034749589665658</v>
      </c>
      <c r="V74" s="30">
        <f t="shared" si="49"/>
        <v>40.815575565779646</v>
      </c>
      <c r="W74" s="30">
        <f t="shared" si="49"/>
        <v>40.601417110837843</v>
      </c>
      <c r="X74" s="30">
        <f t="shared" si="49"/>
        <v>40.382491355598795</v>
      </c>
    </row>
    <row r="75" spans="1:24" ht="15.75">
      <c r="A75" s="36"/>
      <c r="B75" s="10" t="s">
        <v>16</v>
      </c>
      <c r="C75" s="31">
        <f>AVERAGE(D75:X75)</f>
        <v>0.63920968847345716</v>
      </c>
      <c r="D75" s="35">
        <f>(D23/D$10)*100</f>
        <v>0.74915474334940479</v>
      </c>
      <c r="E75" s="35">
        <f t="shared" ref="E75:X75" si="50">(E23/E$10)*100</f>
        <v>0.73658523799538134</v>
      </c>
      <c r="F75" s="35">
        <f t="shared" si="50"/>
        <v>0.72445800473143329</v>
      </c>
      <c r="G75" s="35">
        <f t="shared" si="50"/>
        <v>0.71369686025582013</v>
      </c>
      <c r="H75" s="35">
        <f t="shared" si="50"/>
        <v>0.70388582277118483</v>
      </c>
      <c r="I75" s="35">
        <f t="shared" si="50"/>
        <v>0.69255670633055588</v>
      </c>
      <c r="J75" s="35">
        <f t="shared" si="50"/>
        <v>0.68070953940987888</v>
      </c>
      <c r="K75" s="35">
        <f t="shared" si="50"/>
        <v>0.66921888464392576</v>
      </c>
      <c r="L75" s="35">
        <f t="shared" si="50"/>
        <v>0.65731897065025247</v>
      </c>
      <c r="M75" s="35">
        <f t="shared" si="50"/>
        <v>0.64668185037853831</v>
      </c>
      <c r="N75" s="35">
        <f t="shared" si="50"/>
        <v>0.63569282751956591</v>
      </c>
      <c r="O75" s="35">
        <f t="shared" si="50"/>
        <v>0.62479387132597619</v>
      </c>
      <c r="P75" s="35">
        <f t="shared" si="50"/>
        <v>0.61457833572036058</v>
      </c>
      <c r="Q75" s="35">
        <f t="shared" si="50"/>
        <v>0.6052031217162217</v>
      </c>
      <c r="R75" s="35">
        <f t="shared" si="50"/>
        <v>0.59584097701090533</v>
      </c>
      <c r="S75" s="35">
        <f t="shared" si="50"/>
        <v>0.58657637876571189</v>
      </c>
      <c r="T75" s="35">
        <f t="shared" si="50"/>
        <v>0.57669740355696797</v>
      </c>
      <c r="U75" s="35">
        <f t="shared" si="50"/>
        <v>0.56650432400833894</v>
      </c>
      <c r="V75" s="35">
        <f t="shared" si="50"/>
        <v>0.55593845656554375</v>
      </c>
      <c r="W75" s="35">
        <f t="shared" si="50"/>
        <v>0.5480720740045113</v>
      </c>
      <c r="X75" s="35">
        <f t="shared" si="50"/>
        <v>0.53923906723212256</v>
      </c>
    </row>
    <row r="76" spans="1:24">
      <c r="C76" s="31"/>
    </row>
    <row r="147" spans="4:24">
      <c r="D147">
        <v>139355638812.56671</v>
      </c>
      <c r="E147">
        <v>131807308392.6212</v>
      </c>
      <c r="F147">
        <v>128196454590.37131</v>
      </c>
      <c r="G147">
        <v>125615191342.8466</v>
      </c>
      <c r="H147">
        <v>135009240717.2659</v>
      </c>
      <c r="I147">
        <v>132149362207.2218</v>
      </c>
      <c r="J147">
        <v>137939416001.23792</v>
      </c>
      <c r="K147">
        <v>158928146685.1134</v>
      </c>
      <c r="L147">
        <v>162800470195.26599</v>
      </c>
      <c r="M147">
        <v>174605184548.77521</v>
      </c>
      <c r="N147">
        <v>182804188766.41949</v>
      </c>
      <c r="O147">
        <v>190069617535.1915</v>
      </c>
      <c r="P147">
        <v>193036655761.58911</v>
      </c>
      <c r="Q147">
        <v>205013682938.9949</v>
      </c>
      <c r="R147">
        <v>220930758567.2887</v>
      </c>
      <c r="S147">
        <v>241518283273.13641</v>
      </c>
      <c r="T147">
        <v>258560107284.27731</v>
      </c>
      <c r="U147">
        <v>267714976171.79541</v>
      </c>
      <c r="V147">
        <v>273188694483.13571</v>
      </c>
      <c r="W147">
        <v>237736831202.45169</v>
      </c>
      <c r="X147">
        <v>261612016006.02701</v>
      </c>
    </row>
    <row r="164" spans="4:24">
      <c r="D164">
        <v>16.844157889715163</v>
      </c>
      <c r="E164">
        <v>16.733127809502903</v>
      </c>
      <c r="F164">
        <v>16.580501480349163</v>
      </c>
      <c r="G164">
        <v>16.468023097101014</v>
      </c>
      <c r="H164">
        <v>16.43996401359318</v>
      </c>
      <c r="I164">
        <v>16.499187467504473</v>
      </c>
      <c r="J164">
        <v>16.376617331615748</v>
      </c>
      <c r="K164">
        <v>16.247920735025762</v>
      </c>
      <c r="L164">
        <v>16.177332794073326</v>
      </c>
      <c r="M164">
        <v>16.040194576334379</v>
      </c>
      <c r="N164">
        <v>16.10529240579411</v>
      </c>
      <c r="O164">
        <v>16.092630373570319</v>
      </c>
      <c r="P164">
        <v>16.184894687224606</v>
      </c>
      <c r="Q164">
        <v>16.259426870040112</v>
      </c>
      <c r="R164">
        <v>16.258761154313685</v>
      </c>
      <c r="S164">
        <v>16.530787897850022</v>
      </c>
      <c r="T164">
        <v>16.734793831940237</v>
      </c>
      <c r="U164">
        <v>16.928355379414334</v>
      </c>
      <c r="V164">
        <v>17.05475854690442</v>
      </c>
      <c r="W164">
        <v>17.209082467406947</v>
      </c>
      <c r="X164">
        <v>17.328619598725297</v>
      </c>
    </row>
    <row r="166" spans="4:24">
      <c r="D166">
        <v>112550.10727820332</v>
      </c>
      <c r="E166">
        <v>112215.13703894158</v>
      </c>
      <c r="F166">
        <v>111749.48350308472</v>
      </c>
      <c r="G166">
        <v>111402.43170884353</v>
      </c>
      <c r="H166">
        <v>111315.33712832928</v>
      </c>
      <c r="I166">
        <v>111498.92184381305</v>
      </c>
      <c r="J166">
        <v>111117.94534658678</v>
      </c>
      <c r="K166">
        <v>110713.63156992324</v>
      </c>
      <c r="L166">
        <v>110489.98678528714</v>
      </c>
      <c r="M166">
        <v>110051.6351021747</v>
      </c>
      <c r="N166">
        <v>110260.35241150206</v>
      </c>
      <c r="O166">
        <v>110219.8456982127</v>
      </c>
      <c r="P166">
        <v>110514.00946538913</v>
      </c>
      <c r="Q166">
        <v>110749.95959930889</v>
      </c>
      <c r="R166">
        <v>110747.85872008371</v>
      </c>
      <c r="S166">
        <v>111596.50145306997</v>
      </c>
      <c r="T166">
        <v>112220.18671354346</v>
      </c>
      <c r="U166">
        <v>112802.02609773361</v>
      </c>
      <c r="V166">
        <v>113176.85530396779</v>
      </c>
      <c r="W166">
        <v>113629.0528635985</v>
      </c>
      <c r="X166">
        <v>113975.26457571751</v>
      </c>
    </row>
  </sheetData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63:P64"/>
  <sheetViews>
    <sheetView zoomScale="60" zoomScaleNormal="60" workbookViewId="0">
      <selection activeCell="AI26" sqref="AI26"/>
    </sheetView>
  </sheetViews>
  <sheetFormatPr defaultRowHeight="15"/>
  <sheetData>
    <row r="63" spans="3:16">
      <c r="C63" s="29"/>
    </row>
    <row r="64" spans="3:16">
      <c r="P64" s="2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Wealth_CAN</vt:lpstr>
      <vt:lpstr>Graphs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Workineh</dc:creator>
  <cp:lastModifiedBy>Pablo Munoz</cp:lastModifiedBy>
  <dcterms:created xsi:type="dcterms:W3CDTF">2010-11-25T14:03:48Z</dcterms:created>
  <dcterms:modified xsi:type="dcterms:W3CDTF">2014-12-03T13:22:37Z</dcterms:modified>
</cp:coreProperties>
</file>